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Китовское поселение\Бюджет\Исполнение бюджета\2019\"/>
    </mc:Choice>
  </mc:AlternateContent>
  <bookViews>
    <workbookView xWindow="0" yWindow="0" windowWidth="20730" windowHeight="11760" activeTab="3"/>
  </bookViews>
  <sheets>
    <sheet name="ТАБЛИЦА 1" sheetId="1" r:id="rId1"/>
    <sheet name="ТАБЛИЦА 2" sheetId="2" r:id="rId2"/>
    <sheet name="ТАБЛИЦА 3" sheetId="3" r:id="rId3"/>
    <sheet name="ТАБЛИЦА 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3" l="1"/>
  <c r="F17" i="3"/>
  <c r="F10" i="3"/>
  <c r="F11" i="3"/>
  <c r="F12" i="3"/>
  <c r="F13" i="3"/>
  <c r="F14" i="3"/>
  <c r="F15" i="3"/>
  <c r="F16" i="3"/>
  <c r="E10" i="3"/>
  <c r="E11" i="3"/>
  <c r="E12" i="3"/>
  <c r="E13" i="3"/>
  <c r="E14" i="3"/>
  <c r="E15" i="3"/>
  <c r="E16" i="3"/>
  <c r="F9" i="3"/>
  <c r="E9" i="3"/>
  <c r="F6" i="3"/>
  <c r="E6" i="3"/>
  <c r="D18" i="3"/>
  <c r="C18" i="3"/>
  <c r="E18" i="3" l="1"/>
  <c r="F18" i="3"/>
  <c r="I9" i="2"/>
  <c r="I10" i="2"/>
  <c r="I12" i="2"/>
  <c r="I14" i="2"/>
  <c r="I16" i="2"/>
  <c r="I18" i="2"/>
  <c r="I21" i="2"/>
  <c r="I23" i="2"/>
  <c r="I25" i="2"/>
  <c r="I27" i="2"/>
  <c r="I29" i="2"/>
  <c r="I8" i="2"/>
  <c r="F8" i="2"/>
  <c r="F9" i="2"/>
  <c r="F10" i="2"/>
  <c r="F11" i="2"/>
  <c r="F12" i="2"/>
  <c r="F13" i="2"/>
  <c r="F14" i="2"/>
  <c r="F16" i="2"/>
  <c r="F17" i="2"/>
  <c r="F18" i="2"/>
  <c r="F19" i="2"/>
  <c r="F21" i="2"/>
  <c r="F22" i="2"/>
  <c r="F23" i="2"/>
  <c r="F25" i="2"/>
  <c r="F26" i="2"/>
  <c r="F27" i="2"/>
  <c r="F29" i="2"/>
  <c r="E22" i="2"/>
  <c r="E26" i="2"/>
  <c r="E29" i="2"/>
  <c r="E28" i="2" s="1"/>
  <c r="E27" i="2"/>
  <c r="E25" i="2"/>
  <c r="E24" i="2" s="1"/>
  <c r="E23" i="2"/>
  <c r="E21" i="2"/>
  <c r="E20" i="2"/>
  <c r="E17" i="2"/>
  <c r="E19" i="2"/>
  <c r="E18" i="2"/>
  <c r="E16" i="2"/>
  <c r="E15" i="2" s="1"/>
  <c r="E14" i="2"/>
  <c r="E13" i="2"/>
  <c r="E9" i="2"/>
  <c r="E10" i="2"/>
  <c r="E11" i="2"/>
  <c r="E12" i="2"/>
  <c r="E8" i="2"/>
  <c r="H28" i="2"/>
  <c r="H26" i="2"/>
  <c r="H24" i="2"/>
  <c r="H22" i="2"/>
  <c r="I22" i="2" s="1"/>
  <c r="H20" i="2"/>
  <c r="H17" i="2"/>
  <c r="H15" i="2"/>
  <c r="H13" i="2"/>
  <c r="I13" i="2" s="1"/>
  <c r="H7" i="2"/>
  <c r="D28" i="2"/>
  <c r="I28" i="2" s="1"/>
  <c r="C28" i="2"/>
  <c r="D26" i="2"/>
  <c r="I26" i="2" s="1"/>
  <c r="C26" i="2"/>
  <c r="D24" i="2"/>
  <c r="I24" i="2" s="1"/>
  <c r="C24" i="2"/>
  <c r="D22" i="2"/>
  <c r="C22" i="2"/>
  <c r="D20" i="2"/>
  <c r="I20" i="2" s="1"/>
  <c r="C20" i="2"/>
  <c r="D17" i="2"/>
  <c r="I17" i="2" s="1"/>
  <c r="C17" i="2"/>
  <c r="D15" i="2"/>
  <c r="F15" i="2" s="1"/>
  <c r="C15" i="2"/>
  <c r="D13" i="2"/>
  <c r="C13" i="2"/>
  <c r="C30" i="2" s="1"/>
  <c r="D7" i="2"/>
  <c r="I7" i="2" s="1"/>
  <c r="E7" i="2"/>
  <c r="C7" i="2"/>
  <c r="E30" i="2" l="1"/>
  <c r="F28" i="2"/>
  <c r="F24" i="2"/>
  <c r="F20" i="2"/>
  <c r="G24" i="2"/>
  <c r="I15" i="2"/>
  <c r="D30" i="2"/>
  <c r="F7" i="2"/>
  <c r="H30" i="2"/>
  <c r="I17" i="1"/>
  <c r="I18" i="1"/>
  <c r="I19" i="1"/>
  <c r="I20" i="1"/>
  <c r="I16" i="1"/>
  <c r="I15" i="1"/>
  <c r="I12" i="1"/>
  <c r="I13" i="1"/>
  <c r="I11" i="1"/>
  <c r="I8" i="1"/>
  <c r="I9" i="1"/>
  <c r="I7" i="1"/>
  <c r="H15" i="1"/>
  <c r="J17" i="1"/>
  <c r="J18" i="1"/>
  <c r="J19" i="1"/>
  <c r="J20" i="1"/>
  <c r="J16" i="1"/>
  <c r="J12" i="1"/>
  <c r="J11" i="1"/>
  <c r="J8" i="1"/>
  <c r="J9" i="1"/>
  <c r="J7" i="1"/>
  <c r="E13" i="1"/>
  <c r="F17" i="1"/>
  <c r="F18" i="1"/>
  <c r="F19" i="1"/>
  <c r="F20" i="1"/>
  <c r="F16" i="1"/>
  <c r="F12" i="1"/>
  <c r="F11" i="1"/>
  <c r="F8" i="1"/>
  <c r="F9" i="1"/>
  <c r="F7" i="1"/>
  <c r="E17" i="1"/>
  <c r="E18" i="1"/>
  <c r="E19" i="1"/>
  <c r="E20" i="1"/>
  <c r="E21" i="1"/>
  <c r="H10" i="1"/>
  <c r="D10" i="1"/>
  <c r="C10" i="1"/>
  <c r="H14" i="1"/>
  <c r="D14" i="1"/>
  <c r="I14" i="1" s="1"/>
  <c r="C14" i="1"/>
  <c r="D15" i="1"/>
  <c r="C15" i="1"/>
  <c r="E16" i="1"/>
  <c r="E12" i="1"/>
  <c r="E11" i="1"/>
  <c r="E8" i="1"/>
  <c r="E9" i="1"/>
  <c r="E7" i="1"/>
  <c r="E10" i="1" s="1"/>
  <c r="D6" i="1" l="1"/>
  <c r="J14" i="1"/>
  <c r="J10" i="1"/>
  <c r="E15" i="1"/>
  <c r="G26" i="2"/>
  <c r="G14" i="2"/>
  <c r="G13" i="2"/>
  <c r="G22" i="2"/>
  <c r="G8" i="2"/>
  <c r="F30" i="2"/>
  <c r="G29" i="2"/>
  <c r="G25" i="2"/>
  <c r="G21" i="2"/>
  <c r="G16" i="2"/>
  <c r="G12" i="2"/>
  <c r="G10" i="2"/>
  <c r="I30" i="2"/>
  <c r="G27" i="2"/>
  <c r="G23" i="2"/>
  <c r="G18" i="2"/>
  <c r="G9" i="2"/>
  <c r="G17" i="2"/>
  <c r="G20" i="2"/>
  <c r="F10" i="1"/>
  <c r="E14" i="1"/>
  <c r="G15" i="2"/>
  <c r="F14" i="1"/>
  <c r="I10" i="1"/>
  <c r="G7" i="2"/>
  <c r="G28" i="2"/>
  <c r="F15" i="1"/>
  <c r="J15" i="1"/>
  <c r="D22" i="1"/>
  <c r="C6" i="1"/>
  <c r="F6" i="1" s="1"/>
  <c r="H6" i="1"/>
  <c r="I6" i="1" l="1"/>
  <c r="E6" i="1"/>
  <c r="E22" i="1" s="1"/>
  <c r="G22" i="1"/>
  <c r="G17" i="1"/>
  <c r="G13" i="1"/>
  <c r="G10" i="1"/>
  <c r="G6" i="1"/>
  <c r="G11" i="1"/>
  <c r="G20" i="1"/>
  <c r="G16" i="1"/>
  <c r="G9" i="1"/>
  <c r="G18" i="1"/>
  <c r="G19" i="1"/>
  <c r="G12" i="1"/>
  <c r="G8" i="1"/>
  <c r="G14" i="1"/>
  <c r="G7" i="1"/>
  <c r="G15" i="1"/>
  <c r="C22" i="1"/>
  <c r="H22" i="1"/>
  <c r="J22" i="1" s="1"/>
  <c r="J6" i="1"/>
  <c r="I22" i="1" l="1"/>
</calcChain>
</file>

<file path=xl/sharedStrings.xml><?xml version="1.0" encoding="utf-8"?>
<sst xmlns="http://schemas.openxmlformats.org/spreadsheetml/2006/main" count="136" uniqueCount="128">
  <si>
    <t>Таблица 1</t>
  </si>
  <si>
    <t>Исполнения бюджета Китовского сельского поселения по доходам за 2019 год</t>
  </si>
  <si>
    <t>Код доходов по КД</t>
  </si>
  <si>
    <t>Утвержденные плановые назначения в последней редакции решения, руб.</t>
  </si>
  <si>
    <t>Удельный вес в общем объеме доходов, %</t>
  </si>
  <si>
    <t>НАЛОГОВЫЕ И НЕНАЛОГОВЫЕ ДОХОДЫ</t>
  </si>
  <si>
    <t>000 1 00 0000 00 0000 000</t>
  </si>
  <si>
    <t>НАЛОГИ НА ПРИБЫЛЬ, ДОХОДЫ</t>
  </si>
  <si>
    <t>000 1 01 00000 00 0000 000</t>
  </si>
  <si>
    <t xml:space="preserve">НАЛОГИ НА ИМУЩЕСТВО </t>
  </si>
  <si>
    <t>000 1 06 00000 00 0000 000</t>
  </si>
  <si>
    <t>ГОСУДАРСТВЕННАЯ ПОШЛИНА</t>
  </si>
  <si>
    <t>000 1 08 00000 00 0000 000</t>
  </si>
  <si>
    <t>НАЛОГОВЫЕ ДОХОДЫ-ВСЕГО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</si>
  <si>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</si>
  <si>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</si>
  <si>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ОТ ОКАЗАНИЯ ПЛАТНЫХ УСЛУГ (РАБОТ)  И КОМПЕНСАЦИИ ЗАТРАТ ГОСУДАРСТВА</t>
  </si>
  <si>
    <t>НЕНАЛОГОВЫЕ ДОХОДЫ-ВСЕГО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</si>
  <si>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</si>
  <si>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</si>
  <si>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</si>
  <si>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ДОТАЦИИ БЮДЖЕТАМ СЕЛЬСКИХ ПОСЕЛЕНИЙ НА ПОДДЕРЖКУ МЕР ПО ОБЕСПЕЧЕНИЮ СБАЛАНСИРОВАННОСТИ БЮДЖЕТОВ</t>
  </si>
  <si>
    <t>000 2 0215002 10 0000 151</t>
  </si>
  <si>
    <t>СУБСИДИИ БЮДЖЕТАМ СУБЪЕКТОВ РОССИЙСКОЙ ФЕДЕРАЦИИ И МУНИЦИПАЛЬНЫХ ОБРАЗОВАНИЙ</t>
  </si>
  <si>
    <t>000 2 02 02000 00 0000 151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</si>
  <si>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</si>
  <si>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</si>
  <si>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</si>
  <si>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</si>
  <si>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ДОХОДЫ БЮДЖЕТОВ СЕЛЬСКИХ ПОСЕЛЕНИЙ ОТ ВОЗВРАТА ИНЫМИ ОРГАНИЗАЦИЯМИ ОСТАТКОВ СУБСИДИЙ  ПРОШЛЫХ ЛЕТ</t>
  </si>
  <si>
    <t>000 2 18 05030 10 0000 180</t>
  </si>
  <si>
    <t>ДОХОДЫ БЮДЖЕТА -ВСЕГО</t>
  </si>
  <si>
    <t>000 8 50 00000 00 0000 000</t>
  </si>
  <si>
    <t>Наименование показателя</t>
  </si>
  <si>
    <t>Исполнено, руб.</t>
  </si>
  <si>
    <t>Отклонение от плановых назначений, руб.</t>
  </si>
  <si>
    <t>Уровень исполнения, %</t>
  </si>
  <si>
    <t>Темп роста (снижения), %</t>
  </si>
  <si>
    <t>ДОТАЦИИ БЮДЖЕТАМ СЕЛЬСКИХ ПОСЕЛЕНИЙ НА ВЫРАВНИВАНИЕ БЮДЖЕТНОЙ ОБЕСПЕЧЕННОСТИ</t>
  </si>
  <si>
    <t>000 1 13 00000 00 0000 000</t>
  </si>
  <si>
    <t>000 1 17 00000 00 0000 000</t>
  </si>
  <si>
    <t>Исполнено в 2018 году, руб.</t>
  </si>
  <si>
    <t>ПРОЧИЕ НЕНАЛОГОВЫЕ ДОХОДЫ</t>
  </si>
  <si>
    <t>Отклонение от исполненных назначений в 2019 году, руб.</t>
  </si>
  <si>
    <t>Раздел</t>
  </si>
  <si>
    <t>Утвержденные бюджетные назначения в последней редакции решения, руб.</t>
  </si>
  <si>
    <t>2018 год</t>
  </si>
  <si>
    <t>Темп роста (снижения),%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</si>
  <si>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</si>
  <si>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</si>
  <si>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</si>
  <si>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</si>
  <si>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</si>
  <si>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</si>
  <si>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</si>
  <si>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</si>
  <si>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</si>
  <si>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</si>
  <si>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</si>
  <si>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</si>
  <si>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</si>
  <si>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</si>
  <si>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</si>
  <si>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</si>
  <si>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</si>
  <si>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</si>
  <si>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</si>
  <si>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</si>
  <si>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</si>
  <si>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</si>
  <si>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</si>
  <si>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ВСЕГО расходов</t>
  </si>
  <si>
    <t>Отклонения от плановых назначений, руб.</t>
  </si>
  <si>
    <t>Удельный вес в общем объеме расходов, %</t>
  </si>
  <si>
    <t>0100</t>
  </si>
  <si>
    <t>0102</t>
  </si>
  <si>
    <t>0104</t>
  </si>
  <si>
    <t>0105</t>
  </si>
  <si>
    <t>0111</t>
  </si>
  <si>
    <t>0113</t>
  </si>
  <si>
    <t>0200</t>
  </si>
  <si>
    <t>0203</t>
  </si>
  <si>
    <t>0300</t>
  </si>
  <si>
    <t>0310</t>
  </si>
  <si>
    <t>0400</t>
  </si>
  <si>
    <t>0409</t>
  </si>
  <si>
    <t>0412</t>
  </si>
  <si>
    <t>0500</t>
  </si>
  <si>
    <t>0503</t>
  </si>
  <si>
    <t>0700</t>
  </si>
  <si>
    <t>0707</t>
  </si>
  <si>
    <t>0800</t>
  </si>
  <si>
    <t>0801</t>
  </si>
  <si>
    <t>2019 год</t>
  </si>
  <si>
    <t>Исполнения бюджета Китовского сельского поселения по расходам за 2019 год</t>
  </si>
  <si>
    <t>№ п/п</t>
  </si>
  <si>
    <t>Наименование муниципальной услуги</t>
  </si>
  <si>
    <t>Источник(и) информации о фактических объемах оказания муниципальной услуги (выполнения работ)</t>
  </si>
  <si>
    <t>В натуральном выражении, ед.</t>
  </si>
  <si>
    <t>В стоимостном выражении, руб.</t>
  </si>
  <si>
    <t>Организация деятельности клубных формирований</t>
  </si>
  <si>
    <t>Организация культурно - досуговой деятельности</t>
  </si>
  <si>
    <t>Таблица 2</t>
  </si>
  <si>
    <t>Таблица 3</t>
  </si>
  <si>
    <t>Сведения о выполнении муниципального задания на оказание муниципальных услуг за 2019 год</t>
  </si>
  <si>
    <t>Планируемые объемы муниципального задания на оказание муниципальных услуг (выполнение работ) на 2019 год</t>
  </si>
  <si>
    <t>Фактический объем муниципального задания на оказание муниципальных услуг (выполнение работ) за 2019 год</t>
  </si>
  <si>
    <t>Бюджет Китовского сельского поселения на 2019-2020 годы  Муниципальная программа Китовского сельского поселения "Развитие  и сохранение учреждений культуры  Китовского сельского поселения Шуйского муниципального района на 2017 -2019 годы"</t>
  </si>
  <si>
    <t>Бюджет Китовского сельского поселения на 2019-2021 годы Муниципальная программа Китовского сельского поселения "Развитие  и сохранение учреждений культуры Китовского сельского поселения Шуйского муниципального района на 2017 -2019 годы"</t>
  </si>
  <si>
    <t>Наименование муниципальной программы Китовского сельского поселения</t>
  </si>
  <si>
    <t>Отклонение от плана, руб</t>
  </si>
  <si>
    <t>% исполнения</t>
  </si>
  <si>
    <t>Расходы бюджета, всего:</t>
  </si>
  <si>
    <t>Расходы на реализацию муниципальных программ Китовского сельского поселения</t>
  </si>
  <si>
    <t>«Муниципальное управление Китовского сельского поселения на 2017 – 2019 годы»</t>
  </si>
  <si>
    <t>«Обеспечение пожарной безопасности в Китовском сельском поселении на 2017-2019 годы</t>
  </si>
  <si>
    <t>«Молодое поколение» на 2017 – 2020 годы»</t>
  </si>
  <si>
    <t>«Развитие и поддержка малого и среднего предпринимательства в Китовском сельском поселении Шуйского муниципального района на 2017-2019 годы»</t>
  </si>
  <si>
    <t xml:space="preserve">«Энергосбережения и повышения энергетической эффективности экономики и сокращения экономических издержек в бюджетном секторе Китовского сельского поселения на 2017 -2020 годы» </t>
  </si>
  <si>
    <t>Исполнение, руб</t>
  </si>
  <si>
    <t>Уточненный план, руб</t>
  </si>
  <si>
    <t>«Развитие массового спорта  и физической культуры  в Китовском сельском поселении» на 2017-2019 гг.»</t>
  </si>
  <si>
    <t>из них:</t>
  </si>
  <si>
    <t>Финансирование муниципальных программ из местного бюджета за 2019 год</t>
  </si>
  <si>
    <t>Расходы бюджета на исполнение муниципальных программ:</t>
  </si>
  <si>
    <t>Муниципальная программа «Формирование современной городской среды на территории Китовского сельского поселения»</t>
  </si>
  <si>
    <t>«Развитие  и сохранение учреждений  культуры  Китовского сельского поселения Шуйского муниципального района на   2017 – 2020  годы »</t>
  </si>
  <si>
    <t>«Благоустройство Китовского сельского поселения на 2017-2019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</si>
</sst>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164" fontId="8" fillId="0" borderId="4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" fontId="5" fillId="0" borderId="7" xfId="0" applyNumberFormat="1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164" fontId="11" fillId="0" borderId="4" xfId="0" applyNumberFormat="1" applyFont="1" applyBorder="1" applyAlignment="1">
      <alignment horizontal="right" vertical="center" wrapText="1"/>
    </xf>
    <xf numFmtId="164" fontId="12" fillId="0" borderId="4" xfId="0" applyNumberFormat="1" applyFont="1" applyBorder="1" applyAlignment="1">
      <alignment horizontal="right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10" fontId="12" fillId="0" borderId="2" xfId="0" applyNumberFormat="1" applyFont="1" applyBorder="1" applyAlignment="1">
      <alignment horizontal="right" vertical="center" wrapText="1"/>
    </xf>
    <xf numFmtId="10" fontId="12" fillId="0" borderId="4" xfId="0" applyNumberFormat="1" applyFont="1" applyBorder="1" applyAlignment="1">
      <alignment horizontal="right" vertical="center" wrapText="1"/>
    </xf>
    <xf numFmtId="10" fontId="11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0" fontId="0" fillId="0" borderId="0" xfId="0" applyNumberFormat="1"/>
    <xf numFmtId="0" fontId="0" fillId="0" borderId="10" xfId="0" applyBorder="1"/>
    <xf numFmtId="0" fontId="5" fillId="0" borderId="10" xfId="0" applyFont="1" applyBorder="1" applyAlignment="1">
      <alignment horizontal="center" vertical="center" wrapText="1"/>
    </xf>
    <xf numFmtId="164" fontId="0" fillId="0" borderId="10" xfId="0" applyNumberFormat="1" applyBorder="1"/>
    <xf numFmtId="4" fontId="0" fillId="0" borderId="10" xfId="0" applyNumberFormat="1" applyBorder="1"/>
    <xf numFmtId="0" fontId="0" fillId="0" borderId="10" xfId="0" applyBorder="1" applyAlignment="1">
      <alignment horizontal="justify" vertical="top" wrapText="1"/>
    </xf>
    <xf numFmtId="4" fontId="2" fillId="0" borderId="2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13" fillId="0" borderId="11" xfId="0" applyFont="1" applyBorder="1" applyAlignment="1">
      <alignment horizontal="right" wrapText="1"/>
    </xf>
    <xf numFmtId="0" fontId="13" fillId="0" borderId="13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view="pageBreakPreview" zoomScale="60" workbookViewId="0">
      <selection activeCell="A3" sqref="A3:J3"/>
    </sheetView>
  </sheetViews>
  <sheetFormatPr defaultRowHeight="15.75" x14ac:dyDescent="0.25"/>
  <cols>
    <col min="1" max="1" width="34.25" customWidth="1"/>
    <col min="2" max="2" width="21.625" customWidth="1"/>
    <col min="3" max="3" width="17.375" customWidth="1"/>
    <col min="4" max="4" width="15" customWidth="1"/>
    <col min="5" max="5" width="13.125" customWidth="1"/>
    <col min="6" max="6" width="11.5" customWidth="1"/>
    <col min="7" max="9" width="13.75" customWidth="1"/>
    <col min="10" max="10" width="12.6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 t="s">
        <v>0</v>
      </c>
    </row>
    <row r="2" spans="1:10" ht="18.75" x14ac:dyDescent="0.25">
      <c r="A2" s="2"/>
    </row>
    <row r="3" spans="1:10" x14ac:dyDescent="0.2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9.5" thickBot="1" x14ac:dyDescent="0.3">
      <c r="A4" s="3"/>
    </row>
    <row r="5" spans="1:10" ht="57.75" customHeight="1" x14ac:dyDescent="0.25">
      <c r="A5" s="8" t="s">
        <v>33</v>
      </c>
      <c r="B5" s="8" t="s">
        <v>2</v>
      </c>
      <c r="C5" s="8" t="s">
        <v>3</v>
      </c>
      <c r="D5" s="9" t="s">
        <v>34</v>
      </c>
      <c r="E5" s="9" t="s">
        <v>35</v>
      </c>
      <c r="F5" s="9" t="s">
        <v>36</v>
      </c>
      <c r="G5" s="8" t="s">
        <v>4</v>
      </c>
      <c r="H5" s="8" t="s">
        <v>41</v>
      </c>
      <c r="I5" s="9" t="s">
        <v>43</v>
      </c>
      <c r="J5" s="9" t="s">
        <v>37</v>
      </c>
    </row>
    <row r="6" spans="1:10" ht="27.75" customHeight="1" thickBot="1" x14ac:dyDescent="0.3">
      <c r="A6" s="5" t="s">
        <v>5</v>
      </c>
      <c r="B6" s="4" t="s">
        <v>6</v>
      </c>
      <c r="C6" s="15">
        <f>C10+C14</f>
        <v>1999200</v>
      </c>
      <c r="D6" s="15">
        <f>D10+D14</f>
        <v>2827639.31</v>
      </c>
      <c r="E6" s="15">
        <f>D6-C6</f>
        <v>828439.31</v>
      </c>
      <c r="F6" s="23">
        <f>D6/C6</f>
        <v>1.4143854091636654</v>
      </c>
      <c r="G6" s="23">
        <f>D6/D22</f>
        <v>0.18301040990498629</v>
      </c>
      <c r="H6" s="15">
        <f>H10+H14</f>
        <v>2181820.9900000002</v>
      </c>
      <c r="I6" s="15">
        <f>D6-H6</f>
        <v>645818.31999999983</v>
      </c>
      <c r="J6" s="23">
        <f>D6/H6</f>
        <v>1.2959996823570754</v>
      </c>
    </row>
    <row r="7" spans="1:10" ht="16.5" thickBot="1" x14ac:dyDescent="0.3">
      <c r="A7" s="10" t="s">
        <v>7</v>
      </c>
      <c r="B7" s="6" t="s">
        <v>8</v>
      </c>
      <c r="C7" s="16">
        <v>400000</v>
      </c>
      <c r="D7" s="16">
        <v>473508.09</v>
      </c>
      <c r="E7" s="16">
        <f>D7-C7</f>
        <v>73508.090000000026</v>
      </c>
      <c r="F7" s="24">
        <f>D7/C7</f>
        <v>1.183770225</v>
      </c>
      <c r="G7" s="24">
        <f>D7/D22</f>
        <v>3.0646380299553532E-2</v>
      </c>
      <c r="H7" s="17">
        <v>490324.32</v>
      </c>
      <c r="I7" s="17">
        <f>D7-H7</f>
        <v>-16816.229999999981</v>
      </c>
      <c r="J7" s="27">
        <f>D7/H7</f>
        <v>0.96570386310840139</v>
      </c>
    </row>
    <row r="8" spans="1:10" ht="16.5" thickBot="1" x14ac:dyDescent="0.3">
      <c r="A8" s="10" t="s">
        <v>9</v>
      </c>
      <c r="B8" s="6" t="s">
        <v>10</v>
      </c>
      <c r="C8" s="16">
        <v>1240000</v>
      </c>
      <c r="D8" s="16">
        <v>1880173.76</v>
      </c>
      <c r="E8" s="16">
        <f t="shared" ref="E8:E13" si="0">D8-C8</f>
        <v>640173.76</v>
      </c>
      <c r="F8" s="24">
        <f t="shared" ref="F8:F12" si="1">D8/C8</f>
        <v>1.5162691612903225</v>
      </c>
      <c r="G8" s="24">
        <f>D8/D22</f>
        <v>0.12168856519051552</v>
      </c>
      <c r="H8" s="17">
        <v>1410517.6</v>
      </c>
      <c r="I8" s="17">
        <f t="shared" ref="I8:I9" si="2">D8-H8</f>
        <v>469656.15999999992</v>
      </c>
      <c r="J8" s="27">
        <f t="shared" ref="J8:J9" si="3">D8/H8</f>
        <v>1.3329672454990991</v>
      </c>
    </row>
    <row r="9" spans="1:10" ht="16.5" thickBot="1" x14ac:dyDescent="0.3">
      <c r="A9" s="10" t="s">
        <v>11</v>
      </c>
      <c r="B9" s="6" t="s">
        <v>12</v>
      </c>
      <c r="C9" s="16">
        <v>15000</v>
      </c>
      <c r="D9" s="16">
        <v>11230</v>
      </c>
      <c r="E9" s="16">
        <f t="shared" si="0"/>
        <v>-3770</v>
      </c>
      <c r="F9" s="24">
        <f t="shared" si="1"/>
        <v>0.7486666666666667</v>
      </c>
      <c r="G9" s="24">
        <f>D9/D22</f>
        <v>7.268278156852318E-4</v>
      </c>
      <c r="H9" s="17">
        <v>12470</v>
      </c>
      <c r="I9" s="17">
        <f t="shared" si="2"/>
        <v>-1240</v>
      </c>
      <c r="J9" s="27">
        <f t="shared" si="3"/>
        <v>0.90056134723336001</v>
      </c>
    </row>
    <row r="10" spans="1:10" ht="16.5" thickBot="1" x14ac:dyDescent="0.3">
      <c r="A10" s="11" t="s">
        <v>13</v>
      </c>
      <c r="B10" s="4"/>
      <c r="C10" s="18">
        <f>SUM(C7:C9)</f>
        <v>1655000</v>
      </c>
      <c r="D10" s="18">
        <f t="shared" ref="D10:E10" si="4">SUM(D7:D9)</f>
        <v>2364911.85</v>
      </c>
      <c r="E10" s="18">
        <f t="shared" si="4"/>
        <v>709911.85000000009</v>
      </c>
      <c r="F10" s="23">
        <f>D10/C10</f>
        <v>1.4289497583081572</v>
      </c>
      <c r="G10" s="23">
        <f>D10/D22</f>
        <v>0.1530617733057543</v>
      </c>
      <c r="H10" s="18">
        <f t="shared" ref="H10" si="5">SUM(H7:H9)</f>
        <v>1913311.9200000002</v>
      </c>
      <c r="I10" s="18">
        <f>D10-H10</f>
        <v>451599.92999999993</v>
      </c>
      <c r="J10" s="23">
        <f>D10/H10</f>
        <v>1.236030479546691</v>
      </c>
    </row>
    <row r="11" spans="1:10" ht="51.75" thickBot="1" x14ac:dyDescent="0.3">
      <c r="A11" s="10" t="s">
        <v>14</v>
      </c>
      <c r="B11" s="6" t="s">
        <v>15</v>
      </c>
      <c r="C11" s="16">
        <v>144200</v>
      </c>
      <c r="D11" s="16">
        <v>155685</v>
      </c>
      <c r="E11" s="16">
        <f t="shared" si="0"/>
        <v>11485</v>
      </c>
      <c r="F11" s="24">
        <f t="shared" si="1"/>
        <v>1.0796463245492371</v>
      </c>
      <c r="G11" s="24">
        <f>D11/D22</f>
        <v>1.0076241182988006E-2</v>
      </c>
      <c r="H11" s="17">
        <v>142653.39000000001</v>
      </c>
      <c r="I11" s="17">
        <f>D11-H11</f>
        <v>13031.609999999986</v>
      </c>
      <c r="J11" s="27">
        <f>D11/H11</f>
        <v>1.0913515619923226</v>
      </c>
    </row>
    <row r="12" spans="1:10" ht="39" thickBot="1" x14ac:dyDescent="0.3">
      <c r="A12" s="10" t="s">
        <v>16</v>
      </c>
      <c r="B12" s="6" t="s">
        <v>39</v>
      </c>
      <c r="C12" s="16">
        <v>200000</v>
      </c>
      <c r="D12" s="16">
        <v>277244.06</v>
      </c>
      <c r="E12" s="16">
        <f t="shared" si="0"/>
        <v>77244.06</v>
      </c>
      <c r="F12" s="24">
        <f t="shared" si="1"/>
        <v>1.3862203</v>
      </c>
      <c r="G12" s="24">
        <f>D12/D22</f>
        <v>1.7943784019724431E-2</v>
      </c>
      <c r="H12" s="17">
        <v>125855.67999999999</v>
      </c>
      <c r="I12" s="17">
        <f t="shared" ref="I12:I13" si="6">D12-H12</f>
        <v>151388.38</v>
      </c>
      <c r="J12" s="27">
        <f>D12/H12</f>
        <v>2.2028728461043636</v>
      </c>
    </row>
    <row r="13" spans="1:10" ht="16.5" thickBot="1" x14ac:dyDescent="0.3">
      <c r="A13" s="10" t="s">
        <v>42</v>
      </c>
      <c r="B13" s="6" t="s">
        <v>40</v>
      </c>
      <c r="C13" s="16">
        <v>0</v>
      </c>
      <c r="D13" s="16">
        <v>29798.400000000001</v>
      </c>
      <c r="E13" s="16">
        <f t="shared" si="0"/>
        <v>29798.400000000001</v>
      </c>
      <c r="F13" s="24">
        <v>1</v>
      </c>
      <c r="G13" s="24">
        <f>D13/D22</f>
        <v>1.9286113965195737E-3</v>
      </c>
      <c r="H13" s="17">
        <v>0</v>
      </c>
      <c r="I13" s="17">
        <f t="shared" si="6"/>
        <v>29798.400000000001</v>
      </c>
      <c r="J13" s="27">
        <v>1</v>
      </c>
    </row>
    <row r="14" spans="1:10" ht="16.5" thickBot="1" x14ac:dyDescent="0.3">
      <c r="A14" s="11" t="s">
        <v>17</v>
      </c>
      <c r="B14" s="4"/>
      <c r="C14" s="18">
        <f>SUM(C11:C13)</f>
        <v>344200</v>
      </c>
      <c r="D14" s="18">
        <f t="shared" ref="D14:E14" si="7">SUM(D11:D13)</f>
        <v>462727.46</v>
      </c>
      <c r="E14" s="18">
        <f t="shared" si="7"/>
        <v>118527.45999999999</v>
      </c>
      <c r="F14" s="23">
        <f>D14/C14</f>
        <v>1.3443563625798955</v>
      </c>
      <c r="G14" s="23">
        <f>D14/D22</f>
        <v>2.9948636599232012E-2</v>
      </c>
      <c r="H14" s="18">
        <f t="shared" ref="H14" si="8">SUM(H11:H13)</f>
        <v>268509.07</v>
      </c>
      <c r="I14" s="18">
        <f>D14-H14</f>
        <v>194218.39</v>
      </c>
      <c r="J14" s="23">
        <f t="shared" ref="J14:J20" si="9">D14/H14</f>
        <v>1.723321525041966</v>
      </c>
    </row>
    <row r="15" spans="1:10" ht="39" thickBot="1" x14ac:dyDescent="0.3">
      <c r="A15" s="11" t="s">
        <v>18</v>
      </c>
      <c r="B15" s="4" t="s">
        <v>19</v>
      </c>
      <c r="C15" s="18">
        <f>SUM(C16:C21)</f>
        <v>12660218.260000002</v>
      </c>
      <c r="D15" s="18">
        <f t="shared" ref="D15:E15" si="10">SUM(D16:D21)</f>
        <v>12623062.710000001</v>
      </c>
      <c r="E15" s="18">
        <f t="shared" si="10"/>
        <v>-37155.549999999814</v>
      </c>
      <c r="F15" s="23">
        <f>D15/C15</f>
        <v>0.99706517302964726</v>
      </c>
      <c r="G15" s="23">
        <f>D15/D22</f>
        <v>0.81698959009501371</v>
      </c>
      <c r="H15" s="18">
        <f>SUM(H16:H21)</f>
        <v>7842594.8999999994</v>
      </c>
      <c r="I15" s="18">
        <f>D15-H15</f>
        <v>4780467.8100000015</v>
      </c>
      <c r="J15" s="23">
        <f t="shared" si="9"/>
        <v>1.6095517964341115</v>
      </c>
    </row>
    <row r="16" spans="1:10" ht="39" thickBot="1" x14ac:dyDescent="0.3">
      <c r="A16" s="13" t="s">
        <v>38</v>
      </c>
      <c r="B16" s="14" t="s">
        <v>20</v>
      </c>
      <c r="C16" s="19">
        <v>6703700</v>
      </c>
      <c r="D16" s="19">
        <v>6703700</v>
      </c>
      <c r="E16" s="16">
        <f t="shared" ref="E16:E21" si="11">D16-C16</f>
        <v>0</v>
      </c>
      <c r="F16" s="24">
        <f t="shared" ref="F16:F20" si="12">D16/C16</f>
        <v>1</v>
      </c>
      <c r="G16" s="25">
        <f>D16/D22</f>
        <v>0.43387672555735429</v>
      </c>
      <c r="H16" s="20">
        <v>6822000</v>
      </c>
      <c r="I16" s="16">
        <f>D16-H16</f>
        <v>-118300</v>
      </c>
      <c r="J16" s="27">
        <f t="shared" si="9"/>
        <v>0.982659044268543</v>
      </c>
    </row>
    <row r="17" spans="1:10" ht="51.75" thickBot="1" x14ac:dyDescent="0.3">
      <c r="A17" s="13" t="s">
        <v>21</v>
      </c>
      <c r="B17" s="14" t="s">
        <v>22</v>
      </c>
      <c r="C17" s="19">
        <v>108760</v>
      </c>
      <c r="D17" s="19">
        <v>108760</v>
      </c>
      <c r="E17" s="16">
        <f t="shared" si="11"/>
        <v>0</v>
      </c>
      <c r="F17" s="24">
        <f t="shared" si="12"/>
        <v>1</v>
      </c>
      <c r="G17" s="25">
        <f>D17/D22</f>
        <v>7.0391623538669469E-3</v>
      </c>
      <c r="H17" s="20">
        <v>87640</v>
      </c>
      <c r="I17" s="16">
        <f t="shared" ref="I17:I20" si="13">D17-H17</f>
        <v>21120</v>
      </c>
      <c r="J17" s="27">
        <f t="shared" si="9"/>
        <v>1.2409858512094933</v>
      </c>
    </row>
    <row r="18" spans="1:10" ht="39" thickBot="1" x14ac:dyDescent="0.3">
      <c r="A18" s="12" t="s">
        <v>23</v>
      </c>
      <c r="B18" s="7" t="s">
        <v>24</v>
      </c>
      <c r="C18" s="21">
        <v>3449184</v>
      </c>
      <c r="D18" s="21">
        <v>3449184</v>
      </c>
      <c r="E18" s="16">
        <f t="shared" si="11"/>
        <v>0</v>
      </c>
      <c r="F18" s="24">
        <f t="shared" si="12"/>
        <v>1</v>
      </c>
      <c r="G18" s="26">
        <f>D18/D22</f>
        <v>0.22323801180912295</v>
      </c>
      <c r="H18" s="22">
        <v>402873</v>
      </c>
      <c r="I18" s="16">
        <f t="shared" si="13"/>
        <v>3046311</v>
      </c>
      <c r="J18" s="27">
        <f t="shared" si="9"/>
        <v>8.5614672613950304</v>
      </c>
    </row>
    <row r="19" spans="1:10" ht="39" thickBot="1" x14ac:dyDescent="0.3">
      <c r="A19" s="13" t="s">
        <v>25</v>
      </c>
      <c r="B19" s="14" t="s">
        <v>26</v>
      </c>
      <c r="C19" s="19">
        <v>201383.3</v>
      </c>
      <c r="D19" s="19">
        <v>201383.3</v>
      </c>
      <c r="E19" s="16">
        <f t="shared" si="11"/>
        <v>0</v>
      </c>
      <c r="F19" s="24">
        <f t="shared" si="12"/>
        <v>1</v>
      </c>
      <c r="G19" s="25">
        <f>D19/D22</f>
        <v>1.3033925561396592E-2</v>
      </c>
      <c r="H19" s="20">
        <v>188313.8</v>
      </c>
      <c r="I19" s="16">
        <f t="shared" si="13"/>
        <v>13069.5</v>
      </c>
      <c r="J19" s="27">
        <f t="shared" si="9"/>
        <v>1.0694027734557956</v>
      </c>
    </row>
    <row r="20" spans="1:10" ht="16.5" thickBot="1" x14ac:dyDescent="0.3">
      <c r="A20" s="10" t="s">
        <v>27</v>
      </c>
      <c r="B20" s="6" t="s">
        <v>28</v>
      </c>
      <c r="C20" s="17">
        <v>2197190.96</v>
      </c>
      <c r="D20" s="17">
        <v>2160035.41</v>
      </c>
      <c r="E20" s="16">
        <f t="shared" si="11"/>
        <v>-37155.549999999814</v>
      </c>
      <c r="F20" s="24">
        <f t="shared" si="12"/>
        <v>0.98308952172277286</v>
      </c>
      <c r="G20" s="24">
        <f>D20/D22</f>
        <v>0.13980176481327286</v>
      </c>
      <c r="H20" s="16">
        <v>341768.1</v>
      </c>
      <c r="I20" s="16">
        <f t="shared" si="13"/>
        <v>1818267.31</v>
      </c>
      <c r="J20" s="27">
        <f t="shared" si="9"/>
        <v>6.3201785362647955</v>
      </c>
    </row>
    <row r="21" spans="1:10" ht="51.75" hidden="1" thickBot="1" x14ac:dyDescent="0.3">
      <c r="A21" s="10" t="s">
        <v>29</v>
      </c>
      <c r="B21" s="6" t="s">
        <v>30</v>
      </c>
      <c r="C21" s="17">
        <v>0</v>
      </c>
      <c r="D21" s="17">
        <v>0</v>
      </c>
      <c r="E21" s="16">
        <f t="shared" si="11"/>
        <v>0</v>
      </c>
      <c r="F21" s="24">
        <v>0</v>
      </c>
      <c r="G21" s="24">
        <v>0</v>
      </c>
      <c r="H21" s="17"/>
      <c r="I21" s="17"/>
      <c r="J21" s="27"/>
    </row>
    <row r="22" spans="1:10" ht="16.5" thickBot="1" x14ac:dyDescent="0.3">
      <c r="A22" s="5" t="s">
        <v>31</v>
      </c>
      <c r="B22" s="4" t="s">
        <v>32</v>
      </c>
      <c r="C22" s="18">
        <f>C6+C15</f>
        <v>14659418.260000002</v>
      </c>
      <c r="D22" s="18">
        <f>D6+D15</f>
        <v>15450702.020000001</v>
      </c>
      <c r="E22" s="18">
        <f t="shared" ref="E22" si="14">E6+E15</f>
        <v>791283.76000000024</v>
      </c>
      <c r="F22" s="28">
        <v>105.79</v>
      </c>
      <c r="G22" s="28">
        <f>D22/D22</f>
        <v>1</v>
      </c>
      <c r="H22" s="18">
        <f t="shared" ref="H22" si="15">H6+H15</f>
        <v>10024415.890000001</v>
      </c>
      <c r="I22" s="18">
        <f>D22-H22</f>
        <v>5426286.1300000008</v>
      </c>
      <c r="J22" s="23">
        <f>D22/H22</f>
        <v>1.5413069638713883</v>
      </c>
    </row>
  </sheetData>
  <mergeCells count="1">
    <mergeCell ref="A3:J3"/>
  </mergeCells>
  <pageMargins left="0.7" right="0.7" top="0.75" bottom="0.75" header="0.3" footer="0.3"/>
  <pageSetup paperSize="9" scale="7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opLeftCell="A4" zoomScale="75" zoomScaleNormal="75" workbookViewId="0">
      <selection activeCell="I1" sqref="I1"/>
    </sheetView>
  </sheetViews>
  <sheetFormatPr defaultRowHeight="15.75" x14ac:dyDescent="0.25"/>
  <cols>
    <col min="1" max="1" width="40.625" customWidth="1"/>
    <col min="3" max="3" width="25.375" customWidth="1"/>
    <col min="4" max="4" width="16.5" customWidth="1"/>
    <col min="5" max="5" width="17.75" customWidth="1"/>
    <col min="6" max="6" width="17.125" customWidth="1"/>
    <col min="7" max="7" width="17.5" customWidth="1"/>
    <col min="8" max="8" width="18.375" customWidth="1"/>
    <col min="9" max="9" width="19.125" customWidth="1"/>
  </cols>
  <sheetData>
    <row r="1" spans="1:10" x14ac:dyDescent="0.25">
      <c r="I1" s="1" t="s">
        <v>102</v>
      </c>
    </row>
    <row r="3" spans="1:10" x14ac:dyDescent="0.25">
      <c r="A3" s="63" t="s">
        <v>94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6.5" thickBot="1" x14ac:dyDescent="0.3"/>
    <row r="5" spans="1:10" ht="63.75" customHeight="1" thickBot="1" x14ac:dyDescent="0.3">
      <c r="A5" s="64" t="s">
        <v>33</v>
      </c>
      <c r="B5" s="64" t="s">
        <v>44</v>
      </c>
      <c r="C5" s="64" t="s">
        <v>45</v>
      </c>
      <c r="D5" s="64" t="s">
        <v>93</v>
      </c>
      <c r="E5" s="64"/>
      <c r="F5" s="64"/>
      <c r="G5" s="64"/>
      <c r="H5" s="64" t="s">
        <v>46</v>
      </c>
      <c r="I5" s="64"/>
    </row>
    <row r="6" spans="1:10" ht="48" thickBot="1" x14ac:dyDescent="0.3">
      <c r="A6" s="64"/>
      <c r="B6" s="64"/>
      <c r="C6" s="64"/>
      <c r="D6" s="31" t="s">
        <v>34</v>
      </c>
      <c r="E6" s="31" t="s">
        <v>72</v>
      </c>
      <c r="F6" s="31" t="s">
        <v>36</v>
      </c>
      <c r="G6" s="31" t="s">
        <v>73</v>
      </c>
      <c r="H6" s="31" t="s">
        <v>41</v>
      </c>
      <c r="I6" s="31" t="s">
        <v>47</v>
      </c>
    </row>
    <row r="7" spans="1:10" ht="16.5" thickBot="1" x14ac:dyDescent="0.3">
      <c r="A7" s="29" t="s">
        <v>48</v>
      </c>
      <c r="B7" s="33" t="s">
        <v>74</v>
      </c>
      <c r="C7" s="39">
        <f>SUM(C8:C12)</f>
        <v>5405805.2999999998</v>
      </c>
      <c r="D7" s="39">
        <f t="shared" ref="D7:E7" si="0">SUM(D8:D12)</f>
        <v>5264793.5600000005</v>
      </c>
      <c r="E7" s="39">
        <f t="shared" si="0"/>
        <v>-141011.73999999987</v>
      </c>
      <c r="F7" s="43">
        <f>D7/C7</f>
        <v>0.97391475789925341</v>
      </c>
      <c r="G7" s="43">
        <f>D7/D30</f>
        <v>0.33866471962947098</v>
      </c>
      <c r="H7" s="39">
        <f t="shared" ref="H7" si="1">SUM(H8:H12)</f>
        <v>5026412.0399999991</v>
      </c>
      <c r="I7" s="43">
        <f>D7/H7</f>
        <v>1.0474257816714925</v>
      </c>
      <c r="J7" s="38"/>
    </row>
    <row r="8" spans="1:10" ht="48" thickBot="1" x14ac:dyDescent="0.3">
      <c r="A8" s="30" t="s">
        <v>49</v>
      </c>
      <c r="B8" s="34" t="s">
        <v>75</v>
      </c>
      <c r="C8" s="40">
        <v>728513</v>
      </c>
      <c r="D8" s="40">
        <v>728422.14</v>
      </c>
      <c r="E8" s="40">
        <f>D8-C8</f>
        <v>-90.85999999998603</v>
      </c>
      <c r="F8" s="44">
        <f t="shared" ref="F8:F30" si="2">D8/C8</f>
        <v>0.99987528019403915</v>
      </c>
      <c r="G8" s="44">
        <f>D8/D30</f>
        <v>4.6856705206689858E-2</v>
      </c>
      <c r="H8" s="40">
        <v>810410.34</v>
      </c>
      <c r="I8" s="44">
        <f>D8/H8</f>
        <v>0.8988312513386737</v>
      </c>
    </row>
    <row r="9" spans="1:10" ht="79.5" thickBot="1" x14ac:dyDescent="0.3">
      <c r="A9" s="30" t="s">
        <v>50</v>
      </c>
      <c r="B9" s="34" t="s">
        <v>76</v>
      </c>
      <c r="C9" s="40">
        <v>3482879</v>
      </c>
      <c r="D9" s="40">
        <v>3421244.24</v>
      </c>
      <c r="E9" s="40">
        <f t="shared" ref="E9:E29" si="3">D9-C9</f>
        <v>-61634.759999999776</v>
      </c>
      <c r="F9" s="44">
        <f t="shared" si="2"/>
        <v>0.98230350236112141</v>
      </c>
      <c r="G9" s="44">
        <f>D9/D30</f>
        <v>0.22007600262365132</v>
      </c>
      <c r="H9" s="40">
        <v>3349261.21</v>
      </c>
      <c r="I9" s="44">
        <f t="shared" ref="I9:I29" si="4">D9/H9</f>
        <v>1.0214922114121998</v>
      </c>
    </row>
    <row r="10" spans="1:10" ht="16.5" thickBot="1" x14ac:dyDescent="0.3">
      <c r="A10" s="32" t="s">
        <v>51</v>
      </c>
      <c r="B10" s="35" t="s">
        <v>77</v>
      </c>
      <c r="C10" s="41">
        <v>833.3</v>
      </c>
      <c r="D10" s="41">
        <v>833.3</v>
      </c>
      <c r="E10" s="40">
        <f t="shared" si="3"/>
        <v>0</v>
      </c>
      <c r="F10" s="44">
        <f t="shared" si="2"/>
        <v>1</v>
      </c>
      <c r="G10" s="46">
        <f>D10/D30</f>
        <v>5.3603110483070516E-5</v>
      </c>
      <c r="H10" s="41">
        <v>6295.8</v>
      </c>
      <c r="I10" s="44">
        <f t="shared" si="4"/>
        <v>0.13235807998983448</v>
      </c>
    </row>
    <row r="11" spans="1:10" ht="16.5" thickBot="1" x14ac:dyDescent="0.3">
      <c r="A11" s="36" t="s">
        <v>52</v>
      </c>
      <c r="B11" s="37" t="s">
        <v>78</v>
      </c>
      <c r="C11" s="42">
        <v>10000</v>
      </c>
      <c r="D11" s="42"/>
      <c r="E11" s="40">
        <f t="shared" si="3"/>
        <v>-10000</v>
      </c>
      <c r="F11" s="44">
        <f t="shared" si="2"/>
        <v>0</v>
      </c>
      <c r="G11" s="45">
        <v>0</v>
      </c>
      <c r="H11" s="42"/>
      <c r="I11" s="44">
        <v>0</v>
      </c>
    </row>
    <row r="12" spans="1:10" ht="16.5" thickBot="1" x14ac:dyDescent="0.3">
      <c r="A12" s="30" t="s">
        <v>53</v>
      </c>
      <c r="B12" s="34" t="s">
        <v>79</v>
      </c>
      <c r="C12" s="40">
        <v>1183580</v>
      </c>
      <c r="D12" s="40">
        <v>1114293.8799999999</v>
      </c>
      <c r="E12" s="40">
        <f t="shared" si="3"/>
        <v>-69286.120000000112</v>
      </c>
      <c r="F12" s="44">
        <f t="shared" si="2"/>
        <v>0.94146055188495914</v>
      </c>
      <c r="G12" s="44">
        <f>D12/D30</f>
        <v>7.1678408688646722E-2</v>
      </c>
      <c r="H12" s="40">
        <v>860444.69</v>
      </c>
      <c r="I12" s="44">
        <f t="shared" si="4"/>
        <v>1.2950209269116415</v>
      </c>
    </row>
    <row r="13" spans="1:10" ht="16.5" thickBot="1" x14ac:dyDescent="0.3">
      <c r="A13" s="29" t="s">
        <v>54</v>
      </c>
      <c r="B13" s="33" t="s">
        <v>80</v>
      </c>
      <c r="C13" s="39">
        <f>SUM(C14)</f>
        <v>200550</v>
      </c>
      <c r="D13" s="39">
        <f>SUM(D14)</f>
        <v>200550</v>
      </c>
      <c r="E13" s="39">
        <f>SUM(E14)</f>
        <v>0</v>
      </c>
      <c r="F13" s="43">
        <f t="shared" si="2"/>
        <v>1</v>
      </c>
      <c r="G13" s="43">
        <f>D13/D30</f>
        <v>1.290064059447953E-2</v>
      </c>
      <c r="H13" s="39">
        <f>SUM(H14)</f>
        <v>182018</v>
      </c>
      <c r="I13" s="43">
        <f>D13/H13</f>
        <v>1.1018141062971794</v>
      </c>
    </row>
    <row r="14" spans="1:10" ht="20.25" customHeight="1" thickBot="1" x14ac:dyDescent="0.3">
      <c r="A14" s="30" t="s">
        <v>55</v>
      </c>
      <c r="B14" s="34" t="s">
        <v>81</v>
      </c>
      <c r="C14" s="40">
        <v>200550</v>
      </c>
      <c r="D14" s="40">
        <v>200550</v>
      </c>
      <c r="E14" s="40">
        <f t="shared" si="3"/>
        <v>0</v>
      </c>
      <c r="F14" s="44">
        <f t="shared" si="2"/>
        <v>1</v>
      </c>
      <c r="G14" s="44">
        <f>D14/D30</f>
        <v>1.290064059447953E-2</v>
      </c>
      <c r="H14" s="40">
        <v>182018</v>
      </c>
      <c r="I14" s="44">
        <f t="shared" si="4"/>
        <v>1.1018141062971794</v>
      </c>
    </row>
    <row r="15" spans="1:10" ht="32.25" thickBot="1" x14ac:dyDescent="0.3">
      <c r="A15" s="29" t="s">
        <v>56</v>
      </c>
      <c r="B15" s="33" t="s">
        <v>82</v>
      </c>
      <c r="C15" s="39">
        <f>SUM(C16)</f>
        <v>242442</v>
      </c>
      <c r="D15" s="39">
        <f>SUM(D16)</f>
        <v>242442</v>
      </c>
      <c r="E15" s="39">
        <f>SUM(E16)</f>
        <v>0</v>
      </c>
      <c r="F15" s="43">
        <f t="shared" si="2"/>
        <v>1</v>
      </c>
      <c r="G15" s="43">
        <f>D15/D30</f>
        <v>1.5595398190011499E-2</v>
      </c>
      <c r="H15" s="39">
        <f>SUM(H16)</f>
        <v>133226.65</v>
      </c>
      <c r="I15" s="43">
        <f>D15/H15</f>
        <v>1.819771044306826</v>
      </c>
    </row>
    <row r="16" spans="1:10" ht="16.5" thickBot="1" x14ac:dyDescent="0.3">
      <c r="A16" s="30" t="s">
        <v>57</v>
      </c>
      <c r="B16" s="34" t="s">
        <v>83</v>
      </c>
      <c r="C16" s="40">
        <v>242442</v>
      </c>
      <c r="D16" s="40">
        <v>242442</v>
      </c>
      <c r="E16" s="40">
        <f t="shared" si="3"/>
        <v>0</v>
      </c>
      <c r="F16" s="44">
        <f t="shared" si="2"/>
        <v>1</v>
      </c>
      <c r="G16" s="44">
        <f>D16/D30</f>
        <v>1.5595398190011499E-2</v>
      </c>
      <c r="H16" s="40">
        <v>133226.65</v>
      </c>
      <c r="I16" s="44">
        <f t="shared" si="4"/>
        <v>1.819771044306826</v>
      </c>
    </row>
    <row r="17" spans="1:9" ht="16.5" thickBot="1" x14ac:dyDescent="0.3">
      <c r="A17" s="29" t="s">
        <v>58</v>
      </c>
      <c r="B17" s="33" t="s">
        <v>84</v>
      </c>
      <c r="C17" s="39">
        <f>SUM(C18:C19)</f>
        <v>2027322.96</v>
      </c>
      <c r="D17" s="39">
        <f>SUM(D18:D19)</f>
        <v>1956320.47</v>
      </c>
      <c r="E17" s="39">
        <f>SUM(E18:E19)</f>
        <v>-71002.489999999991</v>
      </c>
      <c r="F17" s="43">
        <f t="shared" si="2"/>
        <v>0.96497721803535441</v>
      </c>
      <c r="G17" s="43">
        <f>D17/D30</f>
        <v>0.12584286846718162</v>
      </c>
      <c r="H17" s="39">
        <f>SUM(H18:H19)</f>
        <v>198212.1</v>
      </c>
      <c r="I17" s="43">
        <f>D17/H17</f>
        <v>9.8698337286169711</v>
      </c>
    </row>
    <row r="18" spans="1:9" ht="16.5" thickBot="1" x14ac:dyDescent="0.3">
      <c r="A18" s="30" t="s">
        <v>59</v>
      </c>
      <c r="B18" s="34" t="s">
        <v>85</v>
      </c>
      <c r="C18" s="40">
        <v>2017322.96</v>
      </c>
      <c r="D18" s="40">
        <v>1956320.47</v>
      </c>
      <c r="E18" s="40">
        <f t="shared" si="3"/>
        <v>-61002.489999999991</v>
      </c>
      <c r="F18" s="44">
        <f t="shared" si="2"/>
        <v>0.96976067233181151</v>
      </c>
      <c r="G18" s="44">
        <f>D18/D30</f>
        <v>0.12584286846718162</v>
      </c>
      <c r="H18" s="40">
        <v>198212.1</v>
      </c>
      <c r="I18" s="44">
        <f t="shared" si="4"/>
        <v>9.8698337286169711</v>
      </c>
    </row>
    <row r="19" spans="1:9" ht="32.25" thickBot="1" x14ac:dyDescent="0.3">
      <c r="A19" s="30" t="s">
        <v>60</v>
      </c>
      <c r="B19" s="34" t="s">
        <v>86</v>
      </c>
      <c r="C19" s="40">
        <v>10000</v>
      </c>
      <c r="D19" s="40"/>
      <c r="E19" s="40">
        <f t="shared" si="3"/>
        <v>-10000</v>
      </c>
      <c r="F19" s="44">
        <f t="shared" si="2"/>
        <v>0</v>
      </c>
      <c r="G19" s="44">
        <v>0</v>
      </c>
      <c r="H19" s="40"/>
      <c r="I19" s="44">
        <v>0</v>
      </c>
    </row>
    <row r="20" spans="1:9" ht="16.5" thickBot="1" x14ac:dyDescent="0.3">
      <c r="A20" s="29" t="s">
        <v>61</v>
      </c>
      <c r="B20" s="33" t="s">
        <v>87</v>
      </c>
      <c r="C20" s="39">
        <f>SUM(C21)</f>
        <v>5035677.28</v>
      </c>
      <c r="D20" s="39">
        <f>SUM(D21)</f>
        <v>4874976.07</v>
      </c>
      <c r="E20" s="39">
        <f>SUM(E21)</f>
        <v>-160701.20999999996</v>
      </c>
      <c r="F20" s="43">
        <f t="shared" si="2"/>
        <v>0.96808746846461935</v>
      </c>
      <c r="G20" s="43">
        <f>D20/D30</f>
        <v>0.31358920062706697</v>
      </c>
      <c r="H20" s="39">
        <f>SUM(H21)</f>
        <v>1487500.56</v>
      </c>
      <c r="I20" s="43">
        <f>D20/H20</f>
        <v>3.2772936031701394</v>
      </c>
    </row>
    <row r="21" spans="1:9" ht="16.5" thickBot="1" x14ac:dyDescent="0.3">
      <c r="A21" s="30" t="s">
        <v>62</v>
      </c>
      <c r="B21" s="34" t="s">
        <v>88</v>
      </c>
      <c r="C21" s="40">
        <v>5035677.28</v>
      </c>
      <c r="D21" s="40">
        <v>4874976.07</v>
      </c>
      <c r="E21" s="40">
        <f t="shared" si="3"/>
        <v>-160701.20999999996</v>
      </c>
      <c r="F21" s="44">
        <f t="shared" si="2"/>
        <v>0.96808746846461935</v>
      </c>
      <c r="G21" s="44">
        <f>D21/D30</f>
        <v>0.31358920062706697</v>
      </c>
      <c r="H21" s="40">
        <v>1487500.56</v>
      </c>
      <c r="I21" s="44">
        <f t="shared" si="4"/>
        <v>3.2772936031701394</v>
      </c>
    </row>
    <row r="22" spans="1:9" ht="16.5" thickBot="1" x14ac:dyDescent="0.3">
      <c r="A22" s="29" t="s">
        <v>63</v>
      </c>
      <c r="B22" s="33" t="s">
        <v>89</v>
      </c>
      <c r="C22" s="39">
        <f>SUM(C23)</f>
        <v>33292.06</v>
      </c>
      <c r="D22" s="39">
        <f>SUM(D23)</f>
        <v>32709.13</v>
      </c>
      <c r="E22" s="39">
        <f>SUM(E23)</f>
        <v>-582.92999999999665</v>
      </c>
      <c r="F22" s="43">
        <f t="shared" si="2"/>
        <v>0.98249041963759542</v>
      </c>
      <c r="G22" s="43">
        <f>D22/D30</f>
        <v>2.1040574933338732E-3</v>
      </c>
      <c r="H22" s="39">
        <f>SUM(H23)</f>
        <v>29885.91</v>
      </c>
      <c r="I22" s="43">
        <f>D22/H22</f>
        <v>1.0944665897742449</v>
      </c>
    </row>
    <row r="23" spans="1:9" ht="16.5" thickBot="1" x14ac:dyDescent="0.3">
      <c r="A23" s="30" t="s">
        <v>64</v>
      </c>
      <c r="B23" s="34" t="s">
        <v>90</v>
      </c>
      <c r="C23" s="40">
        <v>33292.06</v>
      </c>
      <c r="D23" s="40">
        <v>32709.13</v>
      </c>
      <c r="E23" s="40">
        <f t="shared" si="3"/>
        <v>-582.92999999999665</v>
      </c>
      <c r="F23" s="44">
        <f t="shared" si="2"/>
        <v>0.98249041963759542</v>
      </c>
      <c r="G23" s="44">
        <f>D23/D30</f>
        <v>2.1040574933338732E-3</v>
      </c>
      <c r="H23" s="40">
        <v>29885.91</v>
      </c>
      <c r="I23" s="44">
        <f t="shared" si="4"/>
        <v>1.0944665897742449</v>
      </c>
    </row>
    <row r="24" spans="1:9" ht="32.25" thickBot="1" x14ac:dyDescent="0.3">
      <c r="A24" s="29" t="s">
        <v>65</v>
      </c>
      <c r="B24" s="33" t="s">
        <v>91</v>
      </c>
      <c r="C24" s="39">
        <f>SUM(C25)</f>
        <v>2634658.21</v>
      </c>
      <c r="D24" s="39">
        <f>SUM(D25)</f>
        <v>2527348.37</v>
      </c>
      <c r="E24" s="39">
        <f>SUM(E25)</f>
        <v>-107309.83999999985</v>
      </c>
      <c r="F24" s="43">
        <f t="shared" si="2"/>
        <v>0.95926991987321197</v>
      </c>
      <c r="G24" s="43">
        <f>D24/D30</f>
        <v>0.1625749836869293</v>
      </c>
      <c r="H24" s="39">
        <f>SUM(H25)</f>
        <v>2269618</v>
      </c>
      <c r="I24" s="43">
        <f>D24/H24</f>
        <v>1.1135567174740419</v>
      </c>
    </row>
    <row r="25" spans="1:9" ht="16.5" thickBot="1" x14ac:dyDescent="0.3">
      <c r="A25" s="30" t="s">
        <v>66</v>
      </c>
      <c r="B25" s="34" t="s">
        <v>92</v>
      </c>
      <c r="C25" s="40">
        <v>2634658.21</v>
      </c>
      <c r="D25" s="40">
        <v>2527348.37</v>
      </c>
      <c r="E25" s="40">
        <f t="shared" si="3"/>
        <v>-107309.83999999985</v>
      </c>
      <c r="F25" s="44">
        <f t="shared" si="2"/>
        <v>0.95926991987321197</v>
      </c>
      <c r="G25" s="44">
        <f>D25/D30</f>
        <v>0.1625749836869293</v>
      </c>
      <c r="H25" s="40">
        <v>2269618</v>
      </c>
      <c r="I25" s="44">
        <f t="shared" si="4"/>
        <v>1.1135567174740419</v>
      </c>
    </row>
    <row r="26" spans="1:9" ht="16.5" thickBot="1" x14ac:dyDescent="0.3">
      <c r="A26" s="29" t="s">
        <v>67</v>
      </c>
      <c r="B26" s="33">
        <v>1000</v>
      </c>
      <c r="C26" s="39">
        <f>SUM(C27)</f>
        <v>439893</v>
      </c>
      <c r="D26" s="39">
        <f>SUM(D27)</f>
        <v>439892.11</v>
      </c>
      <c r="E26" s="39">
        <f>SUM(E27)</f>
        <v>-0.89000000001396984</v>
      </c>
      <c r="F26" s="43">
        <f t="shared" si="2"/>
        <v>0.99999797678071711</v>
      </c>
      <c r="G26" s="43">
        <f>D26/D30</f>
        <v>2.8296634312925728E-2</v>
      </c>
      <c r="H26" s="39">
        <f>SUM(H27)</f>
        <v>535562.16</v>
      </c>
      <c r="I26" s="43">
        <f>D26/H26</f>
        <v>0.82136518009412751</v>
      </c>
    </row>
    <row r="27" spans="1:9" ht="16.5" thickBot="1" x14ac:dyDescent="0.3">
      <c r="A27" s="30" t="s">
        <v>68</v>
      </c>
      <c r="B27" s="34">
        <v>1001</v>
      </c>
      <c r="C27" s="40">
        <v>439893</v>
      </c>
      <c r="D27" s="40">
        <v>439892.11</v>
      </c>
      <c r="E27" s="40">
        <f t="shared" si="3"/>
        <v>-0.89000000001396984</v>
      </c>
      <c r="F27" s="44">
        <f t="shared" si="2"/>
        <v>0.99999797678071711</v>
      </c>
      <c r="G27" s="44">
        <f>D27/D30</f>
        <v>2.8296634312925728E-2</v>
      </c>
      <c r="H27" s="40">
        <v>535562.16</v>
      </c>
      <c r="I27" s="44">
        <f t="shared" si="4"/>
        <v>0.82136518009412751</v>
      </c>
    </row>
    <row r="28" spans="1:9" ht="16.5" thickBot="1" x14ac:dyDescent="0.3">
      <c r="A28" s="29" t="s">
        <v>69</v>
      </c>
      <c r="B28" s="33">
        <v>1100</v>
      </c>
      <c r="C28" s="39">
        <f>SUM(C29)</f>
        <v>6707.94</v>
      </c>
      <c r="D28" s="39">
        <f>SUM(D29)</f>
        <v>6707.94</v>
      </c>
      <c r="E28" s="39">
        <f>SUM(E29)</f>
        <v>0</v>
      </c>
      <c r="F28" s="43">
        <f t="shared" si="2"/>
        <v>1</v>
      </c>
      <c r="G28" s="48">
        <f>D28/D30</f>
        <v>4.3149699860051366E-4</v>
      </c>
      <c r="H28" s="39">
        <f>SUM(H29)</f>
        <v>28390.639999999999</v>
      </c>
      <c r="I28" s="43">
        <f>D28/H28</f>
        <v>0.23627294065931587</v>
      </c>
    </row>
    <row r="29" spans="1:9" ht="16.5" thickBot="1" x14ac:dyDescent="0.3">
      <c r="A29" s="30" t="s">
        <v>70</v>
      </c>
      <c r="B29" s="34">
        <v>1101</v>
      </c>
      <c r="C29" s="40">
        <v>6707.94</v>
      </c>
      <c r="D29" s="40">
        <v>6707.94</v>
      </c>
      <c r="E29" s="40">
        <f t="shared" si="3"/>
        <v>0</v>
      </c>
      <c r="F29" s="44">
        <f t="shared" si="2"/>
        <v>1</v>
      </c>
      <c r="G29" s="47">
        <f>D29/D30</f>
        <v>4.3149699860051366E-4</v>
      </c>
      <c r="H29" s="40">
        <v>28390.639999999999</v>
      </c>
      <c r="I29" s="44">
        <f t="shared" si="4"/>
        <v>0.23627294065931587</v>
      </c>
    </row>
    <row r="30" spans="1:9" ht="16.5" thickBot="1" x14ac:dyDescent="0.3">
      <c r="A30" s="29" t="s">
        <v>71</v>
      </c>
      <c r="B30" s="33"/>
      <c r="C30" s="39">
        <f>C7+C13+C15+C17+C20+C22+C24+C26+C28</f>
        <v>16026348.749999998</v>
      </c>
      <c r="D30" s="39">
        <f>D7+D13+D15+D17+D20+D22+D24+D26+D28</f>
        <v>15545739.65</v>
      </c>
      <c r="E30" s="39">
        <f>E7+E13+E15+E17+E20+E22+E24+E26+E28</f>
        <v>-480609.09999999969</v>
      </c>
      <c r="F30" s="43">
        <f t="shared" si="2"/>
        <v>0.97001131652023997</v>
      </c>
      <c r="G30" s="43"/>
      <c r="H30" s="39">
        <f>H7+H13+H15+H17+H20+H22+H24+H26+H28</f>
        <v>9890826.0600000005</v>
      </c>
      <c r="I30" s="43">
        <f>D30/H30</f>
        <v>1.5717331955587943</v>
      </c>
    </row>
  </sheetData>
  <mergeCells count="6">
    <mergeCell ref="A3:J3"/>
    <mergeCell ref="H5:I5"/>
    <mergeCell ref="A5:A6"/>
    <mergeCell ref="B5:B6"/>
    <mergeCell ref="C5:C6"/>
    <mergeCell ref="D5:G5"/>
  </mergeCells>
  <pageMargins left="0.7" right="0.7" top="0.75" bottom="0.75" header="0.3" footer="0.3"/>
  <pageSetup paperSize="9" scale="64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opLeftCell="A4" workbookViewId="0">
      <selection activeCell="D18" sqref="D18"/>
    </sheetView>
  </sheetViews>
  <sheetFormatPr defaultRowHeight="15.75" x14ac:dyDescent="0.25"/>
  <cols>
    <col min="1" max="1" width="6.25" customWidth="1"/>
    <col min="2" max="2" width="50.375" customWidth="1"/>
    <col min="3" max="3" width="20.125" customWidth="1"/>
    <col min="4" max="4" width="13.625" customWidth="1"/>
    <col min="5" max="5" width="14.375" customWidth="1"/>
    <col min="6" max="6" width="12.375" customWidth="1"/>
  </cols>
  <sheetData>
    <row r="1" spans="1:6" x14ac:dyDescent="0.25">
      <c r="F1" s="1" t="s">
        <v>102</v>
      </c>
    </row>
    <row r="3" spans="1:6" x14ac:dyDescent="0.25">
      <c r="A3" s="65" t="s">
        <v>123</v>
      </c>
      <c r="B3" s="65"/>
      <c r="C3" s="65"/>
      <c r="D3" s="65"/>
      <c r="E3" s="65"/>
      <c r="F3" s="65"/>
    </row>
    <row r="5" spans="1:6" ht="45.75" customHeight="1" x14ac:dyDescent="0.25">
      <c r="A5" s="57" t="s">
        <v>95</v>
      </c>
      <c r="B5" s="57" t="s">
        <v>109</v>
      </c>
      <c r="C5" s="57" t="s">
        <v>120</v>
      </c>
      <c r="D5" s="57" t="s">
        <v>119</v>
      </c>
      <c r="E5" s="57" t="s">
        <v>110</v>
      </c>
      <c r="F5" s="57" t="s">
        <v>111</v>
      </c>
    </row>
    <row r="6" spans="1:6" x14ac:dyDescent="0.25">
      <c r="A6" s="71" t="s">
        <v>112</v>
      </c>
      <c r="B6" s="72"/>
      <c r="C6" s="59">
        <v>16026348.75</v>
      </c>
      <c r="D6" s="59">
        <v>15545739.65</v>
      </c>
      <c r="E6" s="59">
        <f>D6-C6</f>
        <v>-480609.09999999963</v>
      </c>
      <c r="F6" s="58">
        <f>D6/C6</f>
        <v>0.97001131652023986</v>
      </c>
    </row>
    <row r="7" spans="1:6" x14ac:dyDescent="0.25">
      <c r="A7" s="69" t="s">
        <v>122</v>
      </c>
      <c r="B7" s="70"/>
      <c r="C7" s="56"/>
      <c r="D7" s="56"/>
      <c r="E7" s="56"/>
      <c r="F7" s="56"/>
    </row>
    <row r="8" spans="1:6" x14ac:dyDescent="0.25">
      <c r="A8" s="66" t="s">
        <v>113</v>
      </c>
      <c r="B8" s="67"/>
      <c r="C8" s="67"/>
      <c r="D8" s="67"/>
      <c r="E8" s="67"/>
      <c r="F8" s="68"/>
    </row>
    <row r="9" spans="1:6" ht="31.5" x14ac:dyDescent="0.25">
      <c r="A9" s="56">
        <v>1</v>
      </c>
      <c r="B9" s="60" t="s">
        <v>114</v>
      </c>
      <c r="C9" s="59">
        <v>5215425</v>
      </c>
      <c r="D9" s="59">
        <v>5092804.53</v>
      </c>
      <c r="E9" s="59">
        <f>D9-C9</f>
        <v>-122620.46999999974</v>
      </c>
      <c r="F9" s="58">
        <f>D9/C9</f>
        <v>0.97648888249759136</v>
      </c>
    </row>
    <row r="10" spans="1:6" ht="31.5" x14ac:dyDescent="0.25">
      <c r="A10" s="56">
        <v>2</v>
      </c>
      <c r="B10" s="60" t="s">
        <v>115</v>
      </c>
      <c r="C10" s="59">
        <v>242442</v>
      </c>
      <c r="D10" s="59">
        <v>242442</v>
      </c>
      <c r="E10" s="59">
        <f t="shared" ref="E10:E15" si="0">D10-C10</f>
        <v>0</v>
      </c>
      <c r="F10" s="58">
        <f t="shared" ref="F10:F18" si="1">D10/C10</f>
        <v>1</v>
      </c>
    </row>
    <row r="11" spans="1:6" ht="31.5" x14ac:dyDescent="0.25">
      <c r="A11" s="56">
        <v>3</v>
      </c>
      <c r="B11" s="60" t="s">
        <v>127</v>
      </c>
      <c r="C11" s="59">
        <v>1765506.25</v>
      </c>
      <c r="D11" s="59">
        <v>1609386.04</v>
      </c>
      <c r="E11" s="59">
        <f t="shared" si="0"/>
        <v>-156120.20999999996</v>
      </c>
      <c r="F11" s="58">
        <f t="shared" si="1"/>
        <v>0.91157198678849194</v>
      </c>
    </row>
    <row r="12" spans="1:6" x14ac:dyDescent="0.25">
      <c r="A12" s="56">
        <v>4</v>
      </c>
      <c r="B12" s="60" t="s">
        <v>116</v>
      </c>
      <c r="C12" s="59">
        <v>33292.06</v>
      </c>
      <c r="D12" s="59">
        <v>32709.13</v>
      </c>
      <c r="E12" s="59">
        <f t="shared" si="0"/>
        <v>-582.92999999999665</v>
      </c>
      <c r="F12" s="58">
        <f t="shared" si="1"/>
        <v>0.98249041963759542</v>
      </c>
    </row>
    <row r="13" spans="1:6" ht="47.25" x14ac:dyDescent="0.25">
      <c r="A13" s="56">
        <v>5</v>
      </c>
      <c r="B13" s="60" t="s">
        <v>126</v>
      </c>
      <c r="C13" s="59">
        <v>2634658.21</v>
      </c>
      <c r="D13" s="59">
        <v>2527348.37</v>
      </c>
      <c r="E13" s="59">
        <f t="shared" si="0"/>
        <v>-107309.83999999985</v>
      </c>
      <c r="F13" s="58">
        <f t="shared" si="1"/>
        <v>0.95926991987321197</v>
      </c>
    </row>
    <row r="14" spans="1:6" ht="31.5" x14ac:dyDescent="0.25">
      <c r="A14" s="56">
        <v>6</v>
      </c>
      <c r="B14" s="60" t="s">
        <v>121</v>
      </c>
      <c r="C14" s="59">
        <v>6707.94</v>
      </c>
      <c r="D14" s="59">
        <v>6707.94</v>
      </c>
      <c r="E14" s="59">
        <f t="shared" si="0"/>
        <v>0</v>
      </c>
      <c r="F14" s="58">
        <f t="shared" si="1"/>
        <v>1</v>
      </c>
    </row>
    <row r="15" spans="1:6" ht="47.25" x14ac:dyDescent="0.25">
      <c r="A15" s="56">
        <v>7</v>
      </c>
      <c r="B15" s="60" t="s">
        <v>117</v>
      </c>
      <c r="C15" s="59">
        <v>10000</v>
      </c>
      <c r="D15" s="59">
        <v>0</v>
      </c>
      <c r="E15" s="59">
        <f t="shared" si="0"/>
        <v>-10000</v>
      </c>
      <c r="F15" s="58">
        <f t="shared" si="1"/>
        <v>0</v>
      </c>
    </row>
    <row r="16" spans="1:6" ht="63" x14ac:dyDescent="0.25">
      <c r="A16" s="56">
        <v>8</v>
      </c>
      <c r="B16" s="60" t="s">
        <v>118</v>
      </c>
      <c r="C16" s="59">
        <v>90000</v>
      </c>
      <c r="D16" s="59">
        <v>85419</v>
      </c>
      <c r="E16" s="59">
        <f>D16-C16</f>
        <v>-4581</v>
      </c>
      <c r="F16" s="58">
        <f>D16/C16</f>
        <v>0.94910000000000005</v>
      </c>
    </row>
    <row r="17" spans="1:6" ht="51.75" customHeight="1" x14ac:dyDescent="0.25">
      <c r="A17" s="56">
        <v>9</v>
      </c>
      <c r="B17" s="60" t="s">
        <v>125</v>
      </c>
      <c r="C17" s="59">
        <v>3000303.03</v>
      </c>
      <c r="D17" s="59">
        <v>3000303.03</v>
      </c>
      <c r="E17" s="59">
        <f t="shared" ref="E17" si="2">D17-C17</f>
        <v>0</v>
      </c>
      <c r="F17" s="58">
        <f t="shared" ref="F17" si="3">D17/C17</f>
        <v>1</v>
      </c>
    </row>
    <row r="18" spans="1:6" x14ac:dyDescent="0.25">
      <c r="A18" s="69" t="s">
        <v>124</v>
      </c>
      <c r="B18" s="70"/>
      <c r="C18" s="59">
        <f>SUM(C9:C17)</f>
        <v>12998334.489999998</v>
      </c>
      <c r="D18" s="59">
        <f>SUM(D9:D17)</f>
        <v>12597120.039999999</v>
      </c>
      <c r="E18" s="59">
        <f>SUM(E9:E17)</f>
        <v>-401214.44999999955</v>
      </c>
      <c r="F18" s="58">
        <f t="shared" si="1"/>
        <v>0.96913339548934785</v>
      </c>
    </row>
    <row r="19" spans="1:6" x14ac:dyDescent="0.25">
      <c r="F19" s="55"/>
    </row>
    <row r="20" spans="1:6" x14ac:dyDescent="0.25">
      <c r="F20" s="55"/>
    </row>
    <row r="21" spans="1:6" x14ac:dyDescent="0.25">
      <c r="E21" s="55"/>
    </row>
  </sheetData>
  <mergeCells count="5">
    <mergeCell ref="A3:F3"/>
    <mergeCell ref="A8:F8"/>
    <mergeCell ref="A18:B18"/>
    <mergeCell ref="A6:B6"/>
    <mergeCell ref="A7:B7"/>
  </mergeCells>
  <pageMargins left="0.7" right="0.7" top="0.75" bottom="0.75" header="0.3" footer="0.3"/>
  <pageSetup paperSize="9" scale="7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topLeftCell="A4" workbookViewId="0">
      <selection activeCell="F8" sqref="F8"/>
    </sheetView>
  </sheetViews>
  <sheetFormatPr defaultRowHeight="15.75" x14ac:dyDescent="0.25"/>
  <cols>
    <col min="1" max="1" width="6.125" customWidth="1"/>
    <col min="2" max="2" width="25.625" customWidth="1"/>
    <col min="3" max="4" width="14.75" customWidth="1"/>
    <col min="5" max="5" width="15.75" customWidth="1"/>
    <col min="6" max="6" width="17.125" customWidth="1"/>
    <col min="7" max="7" width="27.375" customWidth="1"/>
  </cols>
  <sheetData>
    <row r="1" spans="1:7" x14ac:dyDescent="0.25">
      <c r="G1" s="1" t="s">
        <v>103</v>
      </c>
    </row>
    <row r="3" spans="1:7" x14ac:dyDescent="0.25">
      <c r="A3" s="65" t="s">
        <v>104</v>
      </c>
      <c r="B3" s="73"/>
      <c r="C3" s="73"/>
      <c r="D3" s="73"/>
      <c r="E3" s="73"/>
      <c r="F3" s="73"/>
      <c r="G3" s="73"/>
    </row>
    <row r="4" spans="1:7" ht="16.5" thickBot="1" x14ac:dyDescent="0.3"/>
    <row r="5" spans="1:7" ht="73.5" customHeight="1" thickBot="1" x14ac:dyDescent="0.3">
      <c r="A5" s="74" t="s">
        <v>95</v>
      </c>
      <c r="B5" s="74" t="s">
        <v>96</v>
      </c>
      <c r="C5" s="76" t="s">
        <v>105</v>
      </c>
      <c r="D5" s="77"/>
      <c r="E5" s="76" t="s">
        <v>106</v>
      </c>
      <c r="F5" s="77"/>
      <c r="G5" s="74" t="s">
        <v>97</v>
      </c>
    </row>
    <row r="6" spans="1:7" ht="55.5" customHeight="1" thickBot="1" x14ac:dyDescent="0.3">
      <c r="A6" s="75"/>
      <c r="B6" s="75"/>
      <c r="C6" s="49" t="s">
        <v>98</v>
      </c>
      <c r="D6" s="49" t="s">
        <v>99</v>
      </c>
      <c r="E6" s="49" t="s">
        <v>98</v>
      </c>
      <c r="F6" s="49" t="s">
        <v>99</v>
      </c>
      <c r="G6" s="75"/>
    </row>
    <row r="7" spans="1:7" ht="158.25" thickBot="1" x14ac:dyDescent="0.3">
      <c r="A7" s="50">
        <v>1</v>
      </c>
      <c r="B7" s="50" t="s">
        <v>100</v>
      </c>
      <c r="C7" s="51"/>
      <c r="D7" s="61">
        <v>2097658.21</v>
      </c>
      <c r="E7" s="51"/>
      <c r="F7" s="61">
        <v>1990348.37</v>
      </c>
      <c r="G7" s="52" t="s">
        <v>108</v>
      </c>
    </row>
    <row r="8" spans="1:7" ht="158.25" thickBot="1" x14ac:dyDescent="0.3">
      <c r="A8" s="53">
        <v>2</v>
      </c>
      <c r="B8" s="53" t="s">
        <v>101</v>
      </c>
      <c r="C8" s="54"/>
      <c r="D8" s="62">
        <v>537000</v>
      </c>
      <c r="E8" s="54"/>
      <c r="F8" s="62">
        <v>537000</v>
      </c>
      <c r="G8" s="52" t="s">
        <v>107</v>
      </c>
    </row>
  </sheetData>
  <mergeCells count="6">
    <mergeCell ref="A3:G3"/>
    <mergeCell ref="A5:A6"/>
    <mergeCell ref="B5:B6"/>
    <mergeCell ref="C5:D5"/>
    <mergeCell ref="E5:F5"/>
    <mergeCell ref="G5:G6"/>
  </mergeCells>
  <pageMargins left="0.7" right="0.7" top="0.75" bottom="0.75" header="0.3" footer="0.3"/>
  <pageSetup paperSize="9"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ТАБЛИЦА 1</vt:lpstr>
      <vt:lpstr>ТАБЛИЦА 2</vt:lpstr>
      <vt:lpstr>ТАБЛИЦА 3</vt:lpstr>
      <vt:lpstr>ТАБЛИЦА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Колосова</dc:creator>
  <cp:lastModifiedBy>Колосова</cp:lastModifiedBy>
  <cp:lastPrinted>2020-03-10T07:29:41Z</cp:lastPrinted>
  <dcterms:created xsi:type="dcterms:W3CDTF">2020-02-28T07:18:12Z</dcterms:created>
  <dcterms:modified xsi:type="dcterms:W3CDTF">2020-03-10T07:29:54Z</dcterms:modified>
</cp:coreProperties>
</file>