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Китовское поселение\Бюджет\Исполнение бюджета\2021\Год\"/>
    </mc:Choice>
  </mc:AlternateContent>
  <bookViews>
    <workbookView xWindow="-120" yWindow="-120" windowWidth="29040" windowHeight="15720" activeTab="3"/>
  </bookViews>
  <sheets>
    <sheet name="ТАБЛИЦА 1" sheetId="1" r:id="rId1"/>
    <sheet name="ТАБЛИЦА 2" sheetId="2" r:id="rId2"/>
    <sheet name="ТАБЛИЦА 3" sheetId="3" r:id="rId3"/>
    <sheet name="ТАБЛИЦА 4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C20" i="3"/>
  <c r="E18" i="3"/>
  <c r="E19" i="3"/>
  <c r="E29" i="2"/>
  <c r="F29" i="2"/>
  <c r="H27" i="2"/>
  <c r="D27" i="2"/>
  <c r="C27" i="2"/>
  <c r="H30" i="2"/>
  <c r="H25" i="2"/>
  <c r="H23" i="2"/>
  <c r="H21" i="2"/>
  <c r="H18" i="2"/>
  <c r="H16" i="2"/>
  <c r="H14" i="2"/>
  <c r="H7" i="2"/>
  <c r="I14" i="1"/>
  <c r="E14" i="1"/>
  <c r="H32" i="2" l="1"/>
  <c r="H16" i="1"/>
  <c r="H15" i="1"/>
  <c r="H11" i="1"/>
  <c r="H6" i="1"/>
  <c r="H23" i="1" s="1"/>
  <c r="E11" i="2"/>
  <c r="E8" i="2"/>
  <c r="F8" i="2"/>
  <c r="E9" i="2"/>
  <c r="F9" i="2"/>
  <c r="I22" i="1" l="1"/>
  <c r="I8" i="1"/>
  <c r="E8" i="1"/>
  <c r="E17" i="3" l="1"/>
  <c r="F10" i="3"/>
  <c r="F11" i="3"/>
  <c r="F13" i="3"/>
  <c r="F14" i="3"/>
  <c r="F16" i="3"/>
  <c r="E10" i="3"/>
  <c r="E11" i="3"/>
  <c r="E12" i="3"/>
  <c r="E13" i="3"/>
  <c r="E14" i="3"/>
  <c r="E15" i="3"/>
  <c r="E16" i="3"/>
  <c r="F9" i="3"/>
  <c r="E9" i="3"/>
  <c r="F6" i="3"/>
  <c r="E6" i="3"/>
  <c r="E20" i="3" l="1"/>
  <c r="F20" i="3"/>
  <c r="I9" i="2"/>
  <c r="I10" i="2"/>
  <c r="I13" i="2"/>
  <c r="I15" i="2"/>
  <c r="I17" i="2"/>
  <c r="I19" i="2"/>
  <c r="I22" i="2"/>
  <c r="I26" i="2"/>
  <c r="I28" i="2"/>
  <c r="I8" i="2"/>
  <c r="F12" i="2"/>
  <c r="F13" i="2"/>
  <c r="F15" i="2"/>
  <c r="F17" i="2"/>
  <c r="F19" i="2"/>
  <c r="F22" i="2"/>
  <c r="F26" i="2"/>
  <c r="F28" i="2"/>
  <c r="F31" i="2"/>
  <c r="E31" i="2"/>
  <c r="E30" i="2" s="1"/>
  <c r="E28" i="2"/>
  <c r="E27" i="2" s="1"/>
  <c r="E26" i="2"/>
  <c r="E25" i="2" s="1"/>
  <c r="E24" i="2"/>
  <c r="E23" i="2" s="1"/>
  <c r="E22" i="2"/>
  <c r="E21" i="2" s="1"/>
  <c r="E20" i="2"/>
  <c r="E19" i="2"/>
  <c r="E17" i="2"/>
  <c r="E16" i="2" s="1"/>
  <c r="E15" i="2"/>
  <c r="E14" i="2" s="1"/>
  <c r="E10" i="2"/>
  <c r="E12" i="2"/>
  <c r="E13" i="2"/>
  <c r="D30" i="2"/>
  <c r="C30" i="2"/>
  <c r="I27" i="2"/>
  <c r="F27" i="2"/>
  <c r="D25" i="2"/>
  <c r="I25" i="2" s="1"/>
  <c r="C25" i="2"/>
  <c r="D23" i="2"/>
  <c r="C23" i="2"/>
  <c r="D21" i="2"/>
  <c r="I21" i="2" s="1"/>
  <c r="C21" i="2"/>
  <c r="D18" i="2"/>
  <c r="I18" i="2" s="1"/>
  <c r="C18" i="2"/>
  <c r="D16" i="2"/>
  <c r="C16" i="2"/>
  <c r="D14" i="2"/>
  <c r="I14" i="2" s="1"/>
  <c r="C14" i="2"/>
  <c r="D7" i="2"/>
  <c r="I7" i="2" s="1"/>
  <c r="C7" i="2"/>
  <c r="E18" i="2" l="1"/>
  <c r="F18" i="2"/>
  <c r="F16" i="2"/>
  <c r="F14" i="2"/>
  <c r="E7" i="2"/>
  <c r="E32" i="2" s="1"/>
  <c r="C32" i="2"/>
  <c r="F30" i="2"/>
  <c r="F25" i="2"/>
  <c r="F21" i="2"/>
  <c r="I16" i="2"/>
  <c r="D32" i="2"/>
  <c r="F7" i="2"/>
  <c r="I18" i="1"/>
  <c r="I19" i="1"/>
  <c r="I20" i="1"/>
  <c r="I21" i="1"/>
  <c r="I17" i="1"/>
  <c r="I13" i="1"/>
  <c r="I12" i="1"/>
  <c r="I9" i="1"/>
  <c r="I10" i="1"/>
  <c r="I7" i="1"/>
  <c r="J18" i="1"/>
  <c r="J19" i="1"/>
  <c r="J20" i="1"/>
  <c r="J21" i="1"/>
  <c r="J17" i="1"/>
  <c r="J13" i="1"/>
  <c r="J12" i="1"/>
  <c r="J9" i="1"/>
  <c r="J10" i="1"/>
  <c r="J7" i="1"/>
  <c r="F18" i="1"/>
  <c r="F19" i="1"/>
  <c r="F20" i="1"/>
  <c r="F21" i="1"/>
  <c r="F17" i="1"/>
  <c r="F13" i="1"/>
  <c r="F12" i="1"/>
  <c r="F9" i="1"/>
  <c r="F10" i="1"/>
  <c r="F7" i="1"/>
  <c r="E18" i="1"/>
  <c r="E19" i="1"/>
  <c r="E20" i="1"/>
  <c r="E21" i="1"/>
  <c r="E22" i="1"/>
  <c r="D11" i="1"/>
  <c r="C11" i="1"/>
  <c r="D15" i="1"/>
  <c r="I15" i="1" s="1"/>
  <c r="C15" i="1"/>
  <c r="D16" i="1"/>
  <c r="I16" i="1" s="1"/>
  <c r="C16" i="1"/>
  <c r="E17" i="1"/>
  <c r="E13" i="1"/>
  <c r="E12" i="1"/>
  <c r="E9" i="1"/>
  <c r="E10" i="1"/>
  <c r="E7" i="1"/>
  <c r="G29" i="2" l="1"/>
  <c r="G28" i="2"/>
  <c r="E11" i="1"/>
  <c r="G25" i="2"/>
  <c r="G11" i="2"/>
  <c r="D6" i="1"/>
  <c r="I6" i="1" s="1"/>
  <c r="J15" i="1"/>
  <c r="J11" i="1"/>
  <c r="E16" i="1"/>
  <c r="G27" i="2"/>
  <c r="G15" i="2"/>
  <c r="G14" i="2"/>
  <c r="G23" i="2"/>
  <c r="G8" i="2"/>
  <c r="F32" i="2"/>
  <c r="G31" i="2"/>
  <c r="G26" i="2"/>
  <c r="G22" i="2"/>
  <c r="G17" i="2"/>
  <c r="G13" i="2"/>
  <c r="G10" i="2"/>
  <c r="I32" i="2"/>
  <c r="G24" i="2"/>
  <c r="G19" i="2"/>
  <c r="G9" i="2"/>
  <c r="G18" i="2"/>
  <c r="G21" i="2"/>
  <c r="F11" i="1"/>
  <c r="E15" i="1"/>
  <c r="G16" i="2"/>
  <c r="F15" i="1"/>
  <c r="I11" i="1"/>
  <c r="G7" i="2"/>
  <c r="G30" i="2"/>
  <c r="F16" i="1"/>
  <c r="J16" i="1"/>
  <c r="C6" i="1"/>
  <c r="D23" i="1" l="1"/>
  <c r="G14" i="1" s="1"/>
  <c r="G8" i="1"/>
  <c r="G7" i="1"/>
  <c r="F6" i="1"/>
  <c r="E6" i="1"/>
  <c r="E23" i="1" s="1"/>
  <c r="G23" i="1"/>
  <c r="G18" i="1"/>
  <c r="G11" i="1"/>
  <c r="G6" i="1"/>
  <c r="G12" i="1"/>
  <c r="G21" i="1"/>
  <c r="G17" i="1"/>
  <c r="G10" i="1"/>
  <c r="G19" i="1"/>
  <c r="G20" i="1"/>
  <c r="G13" i="1"/>
  <c r="G9" i="1"/>
  <c r="G15" i="1"/>
  <c r="G16" i="1"/>
  <c r="C23" i="1"/>
  <c r="F23" i="1" s="1"/>
  <c r="J23" i="1"/>
  <c r="J6" i="1"/>
  <c r="I23" i="1" l="1"/>
</calcChain>
</file>

<file path=xl/sharedStrings.xml><?xml version="1.0" encoding="utf-8"?>
<sst xmlns="http://schemas.openxmlformats.org/spreadsheetml/2006/main" count="144" uniqueCount="136">
  <si>
    <t>Таблица 1</t>
  </si>
  <si>
    <t>Код доходов по КД</t>
  </si>
  <si>
    <t>Утвержденные плановые назначения в последней редакции решения, руб.</t>
  </si>
  <si>
    <t>Удельный вес в общем объеме доходов, %</t>
  </si>
  <si>
    <t>НАЛОГОВЫЕ И НЕНАЛОГОВЫЕ ДОХОДЫ</t>
  </si>
  <si>
    <t>000 1 00 0000 00 0000 000</t>
  </si>
  <si>
    <t>НАЛОГИ НА ПРИБЫЛЬ, ДОХОДЫ</t>
  </si>
  <si>
    <t>000 1 01 00000 00 0000 000</t>
  </si>
  <si>
    <t xml:space="preserve">НАЛОГИ НА ИМУЩЕСТВО </t>
  </si>
  <si>
    <t>000 1 06 00000 00 0000 000</t>
  </si>
  <si>
    <t>ГОСУДАРСТВЕННАЯ ПОШЛИНА</t>
  </si>
  <si>
    <t>000 1 08 00000 00 0000 000</t>
  </si>
  <si>
    <t>НАЛОГОВЫЕ ДОХОДЫ-ВСЕГО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</si>
  <si>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</si>
  <si>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</si>
  <si>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ОКАЗАНИЯ ПЛАТНЫХ УСЛУГ (РАБОТ)  И КОМПЕНСАЦИИ ЗАТРАТ ГОСУДАРСТВА</t>
  </si>
  <si>
    <t>НЕНАЛОГОВЫЕ ДОХОДЫ-ВСЕГО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</si>
  <si>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</si>
  <si>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</si>
  <si>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СЕЛЬСКИХ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</si>
  <si>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</si>
  <si>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</si>
  <si>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</si>
  <si>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БЮДЖЕТА -ВСЕГО</t>
  </si>
  <si>
    <t>000 8 50 00000 00 0000 000</t>
  </si>
  <si>
    <t>Наименование показателя</t>
  </si>
  <si>
    <t>Исполнено, руб.</t>
  </si>
  <si>
    <t>Отклонение от плановых назначений, руб.</t>
  </si>
  <si>
    <t>Уровень исполнения, %</t>
  </si>
  <si>
    <t>Темп роста (снижения), %</t>
  </si>
  <si>
    <t>ДОТАЦИИ БЮДЖЕТАМ СЕЛЬСКИХ ПОСЕЛЕНИЙ НА ВЫРАВНИВАНИЕ БЮДЖЕТНОЙ ОБЕСПЕЧЕННОСТИ</t>
  </si>
  <si>
    <t>000 1 13 00000 00 0000 000</t>
  </si>
  <si>
    <t>000 1 17 00000 00 0000 000</t>
  </si>
  <si>
    <t>ПРОЧИЕ НЕНАЛОГОВЫЕ ДОХОДЫ</t>
  </si>
  <si>
    <t>Раздел</t>
  </si>
  <si>
    <t>Утвержденные бюджетные назначения в последней редакции решения, руб.</t>
  </si>
  <si>
    <t>Темп роста (снижения),%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</si>
  <si>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</si>
  <si>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</si>
  <si>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</si>
  <si>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</si>
  <si>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</si>
  <si>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</si>
  <si>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</si>
  <si>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</si>
  <si>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</si>
  <si>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</si>
  <si>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</si>
  <si>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</si>
  <si>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</si>
  <si>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</si>
  <si>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</si>
  <si>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</si>
  <si>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</si>
  <si>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</si>
  <si>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</si>
  <si>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</si>
  <si>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</si>
  <si>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</si>
  <si>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</si>
  <si>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ВСЕГО расходов</t>
  </si>
  <si>
    <t>Отклонения от плановых назначений, руб.</t>
  </si>
  <si>
    <t>Удельный вес в общем объеме расходов, %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</si>
  <si>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</si>
  <si>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</si>
  <si>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</si>
  <si>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</si>
  <si>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</si>
  <si>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</si>
  <si>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</si>
  <si>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</si>
  <si>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</si>
  <si>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</si>
  <si>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</si>
  <si>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</si>
  <si>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</si>
  <si>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</si>
  <si>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0503</t>
  </si>
  <si>
    <t>0700</t>
  </si>
  <si>
    <t>0707</t>
  </si>
  <si>
    <t>0800</t>
  </si>
  <si>
    <t>0801</t>
  </si>
  <si>
    <t>№ п/п</t>
  </si>
  <si>
    <t>Наименование муниципальной услуги</t>
  </si>
  <si>
    <t>Источник(и) информации о фактических объемах оказания муниципальной услуги (выполнения работ)</t>
  </si>
  <si>
    <t>В натуральном выражении, ед.</t>
  </si>
  <si>
    <t>В стоимостном выражении, руб.</t>
  </si>
  <si>
    <t>Организация деятельности клубных формирований</t>
  </si>
  <si>
    <t>Организация культурно - досуговой деятельности</t>
  </si>
  <si>
    <t>Таблица 2</t>
  </si>
  <si>
    <t>Таблица 3</t>
  </si>
  <si>
    <t>Наименование муниципальной программы Китовского сельского поселения</t>
  </si>
  <si>
    <t>Отклонение от плана, руб</t>
  </si>
  <si>
    <t>% исполнения</t>
  </si>
  <si>
    <t>Расходы бюджета, всего:</t>
  </si>
  <si>
    <t>Расходы на реализацию муниципальных программ Китовского сельского поселения</t>
  </si>
  <si>
    <t>Исполнение, руб</t>
  </si>
  <si>
    <t>Уточненный план, руб</t>
  </si>
  <si>
    <t>из них:</t>
  </si>
  <si>
    <t>Расходы бюджета на исполнение муниципальных программ:</t>
  </si>
  <si>
    <t>НАЛОГ НА СОВОКУПНЫЙ ДОХОД</t>
  </si>
  <si>
    <t>000 1 05 00000 00 0000 000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</si>
  <si>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</si>
  <si>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000 2 02 04000 00 0000 150</t>
  </si>
  <si>
    <t>000 2 02 03000 00 0000 150</t>
  </si>
  <si>
    <t>000 2 19 00000 00 0000 150</t>
  </si>
  <si>
    <t>000 2 02 02000 00 0000 150</t>
  </si>
  <si>
    <t>000 2 0215002 10 0000 150</t>
  </si>
  <si>
    <t>000 2 02 01000 00 0000 150</t>
  </si>
  <si>
    <t>2020 год</t>
  </si>
  <si>
    <t>0107</t>
  </si>
  <si>
    <t>Обеспечение проведения выборов и референдумов</t>
  </si>
  <si>
    <t>Муниципальное управление Китовского сельского поселения на 2020 – 2022 годы</t>
  </si>
  <si>
    <t>Обеспечение пожарной безопасности в Китовском сельском поселении на 2020-2022 годы</t>
  </si>
  <si>
    <t>Благоустройство Китовского сельского поселения на 2020 -2022 годы</t>
  </si>
  <si>
    <t>Развитие культуры на территории Китовского сельского поселения на 2020 – 2022 годы</t>
  </si>
  <si>
    <t>Развитие и поддержка малого и среднего предпринимательства в Китовском сельском поселении Шуйского муниципального района на 2020-2022 годы</t>
  </si>
  <si>
    <t>Формирование современной городской среды на территории Китовского сельского поселенияна 2018-2024 годы</t>
  </si>
  <si>
    <t>Таблица 4</t>
  </si>
  <si>
    <t>Отклонение от исполненных назначений в 2021 году, руб.</t>
  </si>
  <si>
    <t>Исполнения бюджета Китовского сельского поселения по доходам за 2021 год</t>
  </si>
  <si>
    <t>Исполнено в 2020 году, руб.</t>
  </si>
  <si>
    <t>Исполнения бюджета Китовского сельского поселения по расходам за 2021 год</t>
  </si>
  <si>
    <t>2021 год</t>
  </si>
  <si>
    <t>Другие вопросы в области социальной политики</t>
  </si>
  <si>
    <t>1006</t>
  </si>
  <si>
    <t>Финансирование муниципальных программ из местного бюджета за 2021 год</t>
  </si>
  <si>
    <t>Молодое поколение» на 2021 – 2023 годы</t>
  </si>
  <si>
    <t>Содействие и развитие сельскохозяйственного производства, создание условий для развития малого и среднего предпринимательства на территории Китовского сельского поселения в 2019 -2021 годах</t>
  </si>
  <si>
    <t>Улучшение условий и охраны труда в Китовском сельском поселении</t>
  </si>
  <si>
    <t>Энергосбережение и повышение энергетической эффективности экономики и сокращения экономических издержек в бюджетном секторе Китовского сельского поселения на 2021 -2023 годы</t>
  </si>
  <si>
    <t>Развитие массового спорта и физической культуры в Китовском сельском поселении на 2021- 2023 годы</t>
  </si>
  <si>
    <t>Сведения о выполнении муниципального задания на оказание муниципальных услуг за 2021 год</t>
  </si>
  <si>
    <t>Планируемые объемы муниципального задания на оказание муниципальных услуг (выполнение работ) на 2021 год</t>
  </si>
  <si>
    <t>Фактический объем муниципального задания на оказание муниципальных услуг (выполнение работ) за 2021 год</t>
  </si>
  <si>
    <t>Бюджет Китовского сельского поселения на 2021-2023 годы Муниципальная программа Китовского сельского поселения "Развитие культуры на территории Китовского сельского поселения на 2020 -2022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</si>
</sst>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0" fontId="12" fillId="0" borderId="2" xfId="0" applyNumberFormat="1" applyFont="1" applyBorder="1" applyAlignment="1">
      <alignment horizontal="right" vertical="center" wrapText="1"/>
    </xf>
    <xf numFmtId="10" fontId="12" fillId="0" borderId="4" xfId="0" applyNumberFormat="1" applyFont="1" applyBorder="1" applyAlignment="1">
      <alignment horizontal="right" vertical="center" wrapText="1"/>
    </xf>
    <xf numFmtId="10" fontId="11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0" fontId="0" fillId="0" borderId="0" xfId="0" applyNumberFormat="1"/>
    <xf numFmtId="0" fontId="0" fillId="0" borderId="10" xfId="0" applyBorder="1"/>
    <xf numFmtId="0" fontId="5" fillId="0" borderId="10" xfId="0" applyFont="1" applyBorder="1" applyAlignment="1">
      <alignment horizontal="center" vertical="center" wrapText="1"/>
    </xf>
    <xf numFmtId="164" fontId="0" fillId="0" borderId="10" xfId="0" applyNumberFormat="1" applyBorder="1"/>
    <xf numFmtId="4" fontId="0" fillId="0" borderId="10" xfId="0" applyNumberFormat="1" applyBorder="1"/>
    <xf numFmtId="0" fontId="0" fillId="0" borderId="10" xfId="0" applyBorder="1" applyAlignment="1">
      <alignment horizontal="justify"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0" fillId="0" borderId="11" xfId="0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11" xfId="0" applyFont="1" applyBorder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D17" sqref="D17:D18"/>
    </sheetView>
  </sheetViews>
  <sheetFormatPr defaultRowHeight="15.75" x14ac:dyDescent="0.25"/>
  <cols>
    <col min="1" max="1" width="34.25" customWidth="1"/>
    <col min="2" max="2" width="21.625" customWidth="1"/>
    <col min="3" max="3" width="17.375" customWidth="1"/>
    <col min="4" max="4" width="15" customWidth="1"/>
    <col min="5" max="5" width="13.125" customWidth="1"/>
    <col min="6" max="6" width="11.5" customWidth="1"/>
    <col min="7" max="9" width="13.75" customWidth="1"/>
    <col min="10" max="10" width="12.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</row>
    <row r="2" spans="1:10" ht="18.75" x14ac:dyDescent="0.25">
      <c r="A2" s="2"/>
    </row>
    <row r="3" spans="1:10" x14ac:dyDescent="0.25">
      <c r="A3" s="62" t="s">
        <v>120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9.5" thickBot="1" x14ac:dyDescent="0.3">
      <c r="A4" s="3"/>
    </row>
    <row r="5" spans="1:10" ht="57.75" customHeight="1" x14ac:dyDescent="0.25">
      <c r="A5" s="8" t="s">
        <v>25</v>
      </c>
      <c r="B5" s="8" t="s">
        <v>1</v>
      </c>
      <c r="C5" s="8" t="s">
        <v>2</v>
      </c>
      <c r="D5" s="9" t="s">
        <v>26</v>
      </c>
      <c r="E5" s="9" t="s">
        <v>27</v>
      </c>
      <c r="F5" s="9" t="s">
        <v>28</v>
      </c>
      <c r="G5" s="8" t="s">
        <v>3</v>
      </c>
      <c r="H5" s="8" t="s">
        <v>121</v>
      </c>
      <c r="I5" s="9" t="s">
        <v>119</v>
      </c>
      <c r="J5" s="9" t="s">
        <v>29</v>
      </c>
    </row>
    <row r="6" spans="1:10" ht="27.75" customHeight="1" thickBot="1" x14ac:dyDescent="0.3">
      <c r="A6" s="5" t="s">
        <v>4</v>
      </c>
      <c r="B6" s="4" t="s">
        <v>5</v>
      </c>
      <c r="C6" s="15">
        <f>C11+C15</f>
        <v>2186200</v>
      </c>
      <c r="D6" s="15">
        <f>D11+D15</f>
        <v>3434637.8400000003</v>
      </c>
      <c r="E6" s="15">
        <f>D6-C6</f>
        <v>1248437.8400000003</v>
      </c>
      <c r="F6" s="21">
        <f>D6/C6</f>
        <v>1.5710538102643858</v>
      </c>
      <c r="G6" s="21">
        <f>D6/D23</f>
        <v>0.24615944132963619</v>
      </c>
      <c r="H6" s="15">
        <f>H11+H15</f>
        <v>2248180.89</v>
      </c>
      <c r="I6" s="15">
        <f>D6-H6</f>
        <v>1186456.9500000002</v>
      </c>
      <c r="J6" s="21">
        <f>D6/H6</f>
        <v>1.5277408749791481</v>
      </c>
    </row>
    <row r="7" spans="1:10" ht="16.5" thickBot="1" x14ac:dyDescent="0.3">
      <c r="A7" s="10" t="s">
        <v>6</v>
      </c>
      <c r="B7" s="6" t="s">
        <v>7</v>
      </c>
      <c r="C7" s="16">
        <v>400000</v>
      </c>
      <c r="D7" s="16">
        <v>450197.89</v>
      </c>
      <c r="E7" s="16">
        <f>D7-C7</f>
        <v>50197.890000000014</v>
      </c>
      <c r="F7" s="22">
        <f>D7/C7</f>
        <v>1.125494725</v>
      </c>
      <c r="G7" s="22">
        <f>D7/D23</f>
        <v>3.2265544797637526E-2</v>
      </c>
      <c r="H7" s="16">
        <v>414065.62</v>
      </c>
      <c r="I7" s="17">
        <f>D7-H7</f>
        <v>36132.270000000019</v>
      </c>
      <c r="J7" s="25">
        <f>D7/H7</f>
        <v>1.0872621832259342</v>
      </c>
    </row>
    <row r="8" spans="1:10" ht="16.5" thickBot="1" x14ac:dyDescent="0.3">
      <c r="A8" s="10" t="s">
        <v>100</v>
      </c>
      <c r="B8" s="6" t="s">
        <v>101</v>
      </c>
      <c r="C8" s="16">
        <v>0</v>
      </c>
      <c r="D8" s="16">
        <v>5471.71</v>
      </c>
      <c r="E8" s="16">
        <f>D8-C8</f>
        <v>5471.71</v>
      </c>
      <c r="F8" s="22">
        <v>1</v>
      </c>
      <c r="G8" s="22">
        <f>D8/D23</f>
        <v>3.9215577870585142E-4</v>
      </c>
      <c r="H8" s="16">
        <v>867.08</v>
      </c>
      <c r="I8" s="17">
        <f>D8-H8</f>
        <v>4604.63</v>
      </c>
      <c r="J8" s="25">
        <v>0</v>
      </c>
    </row>
    <row r="9" spans="1:10" ht="16.5" thickBot="1" x14ac:dyDescent="0.3">
      <c r="A9" s="10" t="s">
        <v>8</v>
      </c>
      <c r="B9" s="6" t="s">
        <v>9</v>
      </c>
      <c r="C9" s="16">
        <v>1535000</v>
      </c>
      <c r="D9" s="16">
        <v>2659819.64</v>
      </c>
      <c r="E9" s="16">
        <f t="shared" ref="E9:E14" si="0">D9-C9</f>
        <v>1124819.6400000001</v>
      </c>
      <c r="F9" s="22">
        <f t="shared" ref="F9:F13" si="1">D9/C9</f>
        <v>1.7327815244299676</v>
      </c>
      <c r="G9" s="22">
        <f>D9/D23</f>
        <v>0.19062845840538284</v>
      </c>
      <c r="H9" s="16">
        <v>1603943.84</v>
      </c>
      <c r="I9" s="17">
        <f t="shared" ref="I9:I10" si="2">D9-H9</f>
        <v>1055875.8</v>
      </c>
      <c r="J9" s="25">
        <f t="shared" ref="J9:J10" si="3">D9/H9</f>
        <v>1.6582997319906163</v>
      </c>
    </row>
    <row r="10" spans="1:10" ht="16.5" thickBot="1" x14ac:dyDescent="0.3">
      <c r="A10" s="10" t="s">
        <v>10</v>
      </c>
      <c r="B10" s="6" t="s">
        <v>11</v>
      </c>
      <c r="C10" s="16">
        <v>10000</v>
      </c>
      <c r="D10" s="16">
        <v>9010</v>
      </c>
      <c r="E10" s="16">
        <f t="shared" si="0"/>
        <v>-990</v>
      </c>
      <c r="F10" s="22">
        <f t="shared" si="1"/>
        <v>0.90100000000000002</v>
      </c>
      <c r="G10" s="22">
        <f>D10/D23</f>
        <v>6.4574393857491012E-4</v>
      </c>
      <c r="H10" s="16">
        <v>9710</v>
      </c>
      <c r="I10" s="17">
        <f t="shared" si="2"/>
        <v>-700</v>
      </c>
      <c r="J10" s="25">
        <f t="shared" si="3"/>
        <v>0.92790937178166844</v>
      </c>
    </row>
    <row r="11" spans="1:10" ht="16.5" thickBot="1" x14ac:dyDescent="0.3">
      <c r="A11" s="11" t="s">
        <v>12</v>
      </c>
      <c r="B11" s="4"/>
      <c r="C11" s="18">
        <f>SUM(C7:C10)</f>
        <v>1945000</v>
      </c>
      <c r="D11" s="18">
        <f t="shared" ref="D11:E11" si="4">SUM(D7:D10)</f>
        <v>3124499.24</v>
      </c>
      <c r="E11" s="18">
        <f t="shared" si="4"/>
        <v>1179499.2400000002</v>
      </c>
      <c r="F11" s="21">
        <f>D11/C11</f>
        <v>1.6064263444730078</v>
      </c>
      <c r="G11" s="21">
        <f>D11/D23</f>
        <v>0.22393190292030116</v>
      </c>
      <c r="H11" s="18">
        <f t="shared" ref="H11" si="5">SUM(H7:H10)</f>
        <v>2028586.54</v>
      </c>
      <c r="I11" s="18">
        <f>D11-H11</f>
        <v>1095912.7000000002</v>
      </c>
      <c r="J11" s="21">
        <f>D11/H11</f>
        <v>1.5402346305620267</v>
      </c>
    </row>
    <row r="12" spans="1:10" ht="51.75" thickBot="1" x14ac:dyDescent="0.3">
      <c r="A12" s="10" t="s">
        <v>13</v>
      </c>
      <c r="B12" s="6" t="s">
        <v>14</v>
      </c>
      <c r="C12" s="16">
        <v>141200</v>
      </c>
      <c r="D12" s="16">
        <v>139650</v>
      </c>
      <c r="E12" s="16">
        <f t="shared" si="0"/>
        <v>-1550</v>
      </c>
      <c r="F12" s="22">
        <f t="shared" si="1"/>
        <v>0.98902266288951846</v>
      </c>
      <c r="G12" s="22">
        <f>D12/D23</f>
        <v>1.0008672699443529E-2</v>
      </c>
      <c r="H12" s="16">
        <v>135525</v>
      </c>
      <c r="I12" s="17">
        <f>D12-H12</f>
        <v>4125</v>
      </c>
      <c r="J12" s="25">
        <f>D12/H12</f>
        <v>1.0304371887105701</v>
      </c>
    </row>
    <row r="13" spans="1:10" ht="39" thickBot="1" x14ac:dyDescent="0.3">
      <c r="A13" s="10" t="s">
        <v>15</v>
      </c>
      <c r="B13" s="6" t="s">
        <v>31</v>
      </c>
      <c r="C13" s="16">
        <v>100000</v>
      </c>
      <c r="D13" s="16">
        <v>170488.6</v>
      </c>
      <c r="E13" s="16">
        <f t="shared" si="0"/>
        <v>70488.600000000006</v>
      </c>
      <c r="F13" s="22">
        <f t="shared" si="1"/>
        <v>1.7048860000000001</v>
      </c>
      <c r="G13" s="22">
        <f>D13/D23</f>
        <v>1.22188657098915E-2</v>
      </c>
      <c r="H13" s="16">
        <v>84069.35</v>
      </c>
      <c r="I13" s="17">
        <f t="shared" ref="I13:I14" si="6">D13-H13</f>
        <v>86419.25</v>
      </c>
      <c r="J13" s="25">
        <f>D13/H13</f>
        <v>2.0279519230254546</v>
      </c>
    </row>
    <row r="14" spans="1:10" ht="16.5" thickBot="1" x14ac:dyDescent="0.3">
      <c r="A14" s="10" t="s">
        <v>33</v>
      </c>
      <c r="B14" s="6" t="s">
        <v>32</v>
      </c>
      <c r="C14" s="16">
        <v>0</v>
      </c>
      <c r="D14" s="16">
        <v>0</v>
      </c>
      <c r="E14" s="16">
        <f t="shared" si="0"/>
        <v>0</v>
      </c>
      <c r="F14" s="22">
        <v>1</v>
      </c>
      <c r="G14" s="22">
        <f>D14/D23</f>
        <v>0</v>
      </c>
      <c r="H14" s="16">
        <v>29798.400000000001</v>
      </c>
      <c r="I14" s="17">
        <f t="shared" si="6"/>
        <v>-29798.400000000001</v>
      </c>
      <c r="J14" s="25">
        <v>1</v>
      </c>
    </row>
    <row r="15" spans="1:10" ht="16.5" thickBot="1" x14ac:dyDescent="0.3">
      <c r="A15" s="11" t="s">
        <v>16</v>
      </c>
      <c r="B15" s="4"/>
      <c r="C15" s="18">
        <f>SUM(C12:C13)</f>
        <v>241200</v>
      </c>
      <c r="D15" s="18">
        <f>SUM(D12:D13)</f>
        <v>310138.59999999998</v>
      </c>
      <c r="E15" s="18">
        <f>SUM(E12:E13)</f>
        <v>68938.600000000006</v>
      </c>
      <c r="F15" s="21">
        <f>D15/C15</f>
        <v>1.2858150912106134</v>
      </c>
      <c r="G15" s="21">
        <f>D15/D23</f>
        <v>2.2227538409335026E-2</v>
      </c>
      <c r="H15" s="18">
        <f>SUM(H12:H13)</f>
        <v>219594.35</v>
      </c>
      <c r="I15" s="18">
        <f>D15-H15</f>
        <v>90544.249999999971</v>
      </c>
      <c r="J15" s="21">
        <f t="shared" ref="J15:J21" si="7">D15/H15</f>
        <v>1.4123250438820487</v>
      </c>
    </row>
    <row r="16" spans="1:10" ht="39" thickBot="1" x14ac:dyDescent="0.3">
      <c r="A16" s="11" t="s">
        <v>17</v>
      </c>
      <c r="B16" s="4" t="s">
        <v>18</v>
      </c>
      <c r="C16" s="18">
        <f>SUM(C17:C22)</f>
        <v>10518261.23</v>
      </c>
      <c r="D16" s="18">
        <f t="shared" ref="D16:E16" si="8">SUM(D17:D22)</f>
        <v>10518261.23</v>
      </c>
      <c r="E16" s="18">
        <f t="shared" si="8"/>
        <v>0</v>
      </c>
      <c r="F16" s="21">
        <f>D16/C16</f>
        <v>1</v>
      </c>
      <c r="G16" s="21">
        <f>D16/D23</f>
        <v>0.75384055867036381</v>
      </c>
      <c r="H16" s="18">
        <f t="shared" ref="H16" si="9">SUM(H17:H22)</f>
        <v>15043917.200000001</v>
      </c>
      <c r="I16" s="18">
        <f>D16-H16</f>
        <v>-4525655.9700000007</v>
      </c>
      <c r="J16" s="21">
        <f t="shared" si="7"/>
        <v>0.69917037498717416</v>
      </c>
    </row>
    <row r="17" spans="1:10" ht="39" thickBot="1" x14ac:dyDescent="0.3">
      <c r="A17" s="13" t="s">
        <v>30</v>
      </c>
      <c r="B17" s="14" t="s">
        <v>108</v>
      </c>
      <c r="C17" s="19">
        <v>7054900</v>
      </c>
      <c r="D17" s="19">
        <v>7054900</v>
      </c>
      <c r="E17" s="16">
        <f t="shared" ref="E17:E22" si="10">D17-C17</f>
        <v>0</v>
      </c>
      <c r="F17" s="22">
        <f t="shared" ref="F17:F21" si="11">D17/C17</f>
        <v>1</v>
      </c>
      <c r="G17" s="23">
        <f>D17/D23</f>
        <v>0.50562252078270065</v>
      </c>
      <c r="H17" s="19">
        <v>7054900</v>
      </c>
      <c r="I17" s="16">
        <f>D17-H17</f>
        <v>0</v>
      </c>
      <c r="J17" s="25">
        <f t="shared" si="7"/>
        <v>1</v>
      </c>
    </row>
    <row r="18" spans="1:10" ht="51.75" thickBot="1" x14ac:dyDescent="0.3">
      <c r="A18" s="13" t="s">
        <v>19</v>
      </c>
      <c r="B18" s="14" t="s">
        <v>107</v>
      </c>
      <c r="C18" s="19">
        <v>195290</v>
      </c>
      <c r="D18" s="19">
        <v>195290</v>
      </c>
      <c r="E18" s="16">
        <f t="shared" si="10"/>
        <v>0</v>
      </c>
      <c r="F18" s="22">
        <f t="shared" si="11"/>
        <v>1</v>
      </c>
      <c r="G18" s="23">
        <f>D18/D23</f>
        <v>1.3996374446647523E-2</v>
      </c>
      <c r="H18" s="19">
        <v>433017</v>
      </c>
      <c r="I18" s="16">
        <f t="shared" ref="I18:I22" si="12">D18-H18</f>
        <v>-237727</v>
      </c>
      <c r="J18" s="25">
        <f t="shared" si="7"/>
        <v>0.45099845964477148</v>
      </c>
    </row>
    <row r="19" spans="1:10" ht="39" thickBot="1" x14ac:dyDescent="0.3">
      <c r="A19" s="12" t="s">
        <v>20</v>
      </c>
      <c r="B19" s="7" t="s">
        <v>106</v>
      </c>
      <c r="C19" s="20">
        <v>1308357</v>
      </c>
      <c r="D19" s="20">
        <v>1308357</v>
      </c>
      <c r="E19" s="16">
        <f t="shared" si="10"/>
        <v>0</v>
      </c>
      <c r="F19" s="22">
        <f t="shared" si="11"/>
        <v>1</v>
      </c>
      <c r="G19" s="24">
        <f>D19/D23</f>
        <v>9.3769545198896076E-2</v>
      </c>
      <c r="H19" s="20">
        <v>6815024.2400000002</v>
      </c>
      <c r="I19" s="16">
        <f t="shared" si="12"/>
        <v>-5506667.2400000002</v>
      </c>
      <c r="J19" s="25">
        <f t="shared" si="7"/>
        <v>0.19198126872693266</v>
      </c>
    </row>
    <row r="20" spans="1:10" ht="39" thickBot="1" x14ac:dyDescent="0.3">
      <c r="A20" s="13" t="s">
        <v>21</v>
      </c>
      <c r="B20" s="14" t="s">
        <v>104</v>
      </c>
      <c r="C20" s="19">
        <v>232400</v>
      </c>
      <c r="D20" s="19">
        <v>232400</v>
      </c>
      <c r="E20" s="16">
        <f t="shared" si="10"/>
        <v>0</v>
      </c>
      <c r="F20" s="22">
        <f t="shared" si="11"/>
        <v>1</v>
      </c>
      <c r="G20" s="23">
        <f>D20/D23</f>
        <v>1.6656036773008778E-2</v>
      </c>
      <c r="H20" s="19">
        <v>225913</v>
      </c>
      <c r="I20" s="16">
        <f t="shared" si="12"/>
        <v>6487</v>
      </c>
      <c r="J20" s="25">
        <f t="shared" si="7"/>
        <v>1.0287145936710149</v>
      </c>
    </row>
    <row r="21" spans="1:10" ht="16.5" thickBot="1" x14ac:dyDescent="0.3">
      <c r="A21" s="10" t="s">
        <v>22</v>
      </c>
      <c r="B21" s="6" t="s">
        <v>103</v>
      </c>
      <c r="C21" s="17">
        <v>1727314.23</v>
      </c>
      <c r="D21" s="17">
        <v>1727314.23</v>
      </c>
      <c r="E21" s="16">
        <f t="shared" si="10"/>
        <v>0</v>
      </c>
      <c r="F21" s="22">
        <f t="shared" si="11"/>
        <v>1</v>
      </c>
      <c r="G21" s="22">
        <f>D21/D23</f>
        <v>0.12379608146911078</v>
      </c>
      <c r="H21" s="17">
        <v>538909.9</v>
      </c>
      <c r="I21" s="16">
        <f t="shared" si="12"/>
        <v>1188404.33</v>
      </c>
      <c r="J21" s="25">
        <f t="shared" si="7"/>
        <v>3.205200405485221</v>
      </c>
    </row>
    <row r="22" spans="1:10" ht="51.75" thickBot="1" x14ac:dyDescent="0.3">
      <c r="A22" s="10" t="s">
        <v>102</v>
      </c>
      <c r="B22" s="6" t="s">
        <v>105</v>
      </c>
      <c r="C22" s="17">
        <v>0</v>
      </c>
      <c r="D22" s="17">
        <v>0</v>
      </c>
      <c r="E22" s="16">
        <f t="shared" si="10"/>
        <v>0</v>
      </c>
      <c r="F22" s="22">
        <v>0</v>
      </c>
      <c r="G22" s="22">
        <v>0</v>
      </c>
      <c r="H22" s="17">
        <v>-23846.94</v>
      </c>
      <c r="I22" s="16">
        <f t="shared" si="12"/>
        <v>23846.94</v>
      </c>
      <c r="J22" s="25">
        <v>0</v>
      </c>
    </row>
    <row r="23" spans="1:10" ht="16.5" thickBot="1" x14ac:dyDescent="0.3">
      <c r="A23" s="5" t="s">
        <v>23</v>
      </c>
      <c r="B23" s="4" t="s">
        <v>24</v>
      </c>
      <c r="C23" s="18">
        <f>C6+C16</f>
        <v>12704461.23</v>
      </c>
      <c r="D23" s="18">
        <f>D6+D16</f>
        <v>13952899.07</v>
      </c>
      <c r="E23" s="18">
        <f>E6+E16</f>
        <v>1248437.8400000003</v>
      </c>
      <c r="F23" s="26">
        <f>D23/C23</f>
        <v>1.0982676728590401</v>
      </c>
      <c r="G23" s="26">
        <f>D23/D23</f>
        <v>1</v>
      </c>
      <c r="H23" s="18">
        <f>H6+H16</f>
        <v>17292098.09</v>
      </c>
      <c r="I23" s="18">
        <f>D23-H23</f>
        <v>-3339199.0199999996</v>
      </c>
      <c r="J23" s="21">
        <f>D23/H23</f>
        <v>0.80689451316893379</v>
      </c>
    </row>
  </sheetData>
  <mergeCells count="1">
    <mergeCell ref="A3:J3"/>
  </mergeCells>
  <pageMargins left="0.7" right="0.7" top="0.75" bottom="0.75" header="0.3" footer="0.3"/>
  <pageSetup paperSize="9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0" zoomScale="75" zoomScaleNormal="75" workbookViewId="0">
      <selection activeCell="E22" sqref="E22"/>
    </sheetView>
  </sheetViews>
  <sheetFormatPr defaultRowHeight="15.75" x14ac:dyDescent="0.25"/>
  <cols>
    <col min="1" max="1" width="40.625" customWidth="1"/>
    <col min="3" max="3" width="25.375" customWidth="1"/>
    <col min="4" max="4" width="16.5" customWidth="1"/>
    <col min="5" max="5" width="17.75" customWidth="1"/>
    <col min="6" max="6" width="17.125" customWidth="1"/>
    <col min="7" max="7" width="17.5" customWidth="1"/>
    <col min="8" max="8" width="18.375" customWidth="1"/>
    <col min="9" max="9" width="19.125" customWidth="1"/>
  </cols>
  <sheetData>
    <row r="1" spans="1:10" x14ac:dyDescent="0.25">
      <c r="I1" s="1" t="s">
        <v>89</v>
      </c>
    </row>
    <row r="3" spans="1:10" x14ac:dyDescent="0.25">
      <c r="A3" s="62" t="s">
        <v>122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thickBot="1" x14ac:dyDescent="0.3"/>
    <row r="5" spans="1:10" ht="63.75" customHeight="1" thickBot="1" x14ac:dyDescent="0.3">
      <c r="A5" s="63" t="s">
        <v>25</v>
      </c>
      <c r="B5" s="63" t="s">
        <v>34</v>
      </c>
      <c r="C5" s="63" t="s">
        <v>35</v>
      </c>
      <c r="D5" s="63" t="s">
        <v>123</v>
      </c>
      <c r="E5" s="63"/>
      <c r="F5" s="63"/>
      <c r="G5" s="63"/>
      <c r="H5" s="63" t="s">
        <v>109</v>
      </c>
      <c r="I5" s="63"/>
    </row>
    <row r="6" spans="1:10" ht="48" thickBot="1" x14ac:dyDescent="0.3">
      <c r="A6" s="63"/>
      <c r="B6" s="63"/>
      <c r="C6" s="63"/>
      <c r="D6" s="29" t="s">
        <v>26</v>
      </c>
      <c r="E6" s="29" t="s">
        <v>61</v>
      </c>
      <c r="F6" s="29" t="s">
        <v>28</v>
      </c>
      <c r="G6" s="29" t="s">
        <v>62</v>
      </c>
      <c r="H6" s="29" t="s">
        <v>121</v>
      </c>
      <c r="I6" s="29" t="s">
        <v>36</v>
      </c>
    </row>
    <row r="7" spans="1:10" ht="16.5" thickBot="1" x14ac:dyDescent="0.3">
      <c r="A7" s="27" t="s">
        <v>37</v>
      </c>
      <c r="B7" s="31" t="s">
        <v>63</v>
      </c>
      <c r="C7" s="37">
        <f>SUM(C8:C13)</f>
        <v>6998212.75</v>
      </c>
      <c r="D7" s="37">
        <f t="shared" ref="D7:E7" si="0">SUM(D8:D13)</f>
        <v>6771595.1100000003</v>
      </c>
      <c r="E7" s="37">
        <f t="shared" si="0"/>
        <v>-226617.63999999966</v>
      </c>
      <c r="F7" s="41">
        <f>D7/C7</f>
        <v>0.96761778355480843</v>
      </c>
      <c r="G7" s="41">
        <f>D7/D32</f>
        <v>0.54707504945371033</v>
      </c>
      <c r="H7" s="37">
        <f t="shared" ref="H7" si="1">SUM(H8:H13)</f>
        <v>5258249.6400000006</v>
      </c>
      <c r="I7" s="41">
        <f>D7/H7</f>
        <v>1.2878040362495988</v>
      </c>
      <c r="J7" s="36"/>
    </row>
    <row r="8" spans="1:10" ht="48" thickBot="1" x14ac:dyDescent="0.3">
      <c r="A8" s="28" t="s">
        <v>38</v>
      </c>
      <c r="B8" s="32" t="s">
        <v>64</v>
      </c>
      <c r="C8" s="38">
        <v>885376.63</v>
      </c>
      <c r="D8" s="38">
        <v>885376.63</v>
      </c>
      <c r="E8" s="38">
        <f>D8-C8</f>
        <v>0</v>
      </c>
      <c r="F8" s="42">
        <f t="shared" ref="F8:F32" si="2">D8/C8</f>
        <v>1</v>
      </c>
      <c r="G8" s="42">
        <f>D8/D32</f>
        <v>7.15293008182247E-2</v>
      </c>
      <c r="H8" s="38">
        <v>802359.39</v>
      </c>
      <c r="I8" s="42">
        <f>D8/H8</f>
        <v>1.1034664030042698</v>
      </c>
    </row>
    <row r="9" spans="1:10" ht="79.5" thickBot="1" x14ac:dyDescent="0.3">
      <c r="A9" s="28" t="s">
        <v>39</v>
      </c>
      <c r="B9" s="32" t="s">
        <v>65</v>
      </c>
      <c r="C9" s="38">
        <v>3598708.09</v>
      </c>
      <c r="D9" s="38">
        <v>3545333.94</v>
      </c>
      <c r="E9" s="38">
        <f t="shared" ref="E9:E31" si="3">D9-C9</f>
        <v>-53374.149999999907</v>
      </c>
      <c r="F9" s="42">
        <f t="shared" si="2"/>
        <v>0.98516852474133298</v>
      </c>
      <c r="G9" s="42">
        <f>D9/D32</f>
        <v>0.28642641933673108</v>
      </c>
      <c r="H9" s="38">
        <v>3528872.31</v>
      </c>
      <c r="I9" s="42">
        <f t="shared" ref="I9:I28" si="4">D9/H9</f>
        <v>1.0046648415000314</v>
      </c>
    </row>
    <row r="10" spans="1:10" ht="16.5" thickBot="1" x14ac:dyDescent="0.3">
      <c r="A10" s="30" t="s">
        <v>40</v>
      </c>
      <c r="B10" s="33" t="s">
        <v>66</v>
      </c>
      <c r="C10" s="39">
        <v>0</v>
      </c>
      <c r="D10" s="39">
        <v>0</v>
      </c>
      <c r="E10" s="38">
        <f t="shared" si="3"/>
        <v>0</v>
      </c>
      <c r="F10" s="42">
        <v>0</v>
      </c>
      <c r="G10" s="44">
        <f>D10/D32</f>
        <v>0</v>
      </c>
      <c r="H10" s="39">
        <v>413</v>
      </c>
      <c r="I10" s="42">
        <f t="shared" si="4"/>
        <v>0</v>
      </c>
    </row>
    <row r="11" spans="1:10" ht="32.25" thickBot="1" x14ac:dyDescent="0.3">
      <c r="A11" s="30" t="s">
        <v>111</v>
      </c>
      <c r="B11" s="33" t="s">
        <v>110</v>
      </c>
      <c r="C11" s="39">
        <v>0</v>
      </c>
      <c r="D11" s="39">
        <v>0</v>
      </c>
      <c r="E11" s="38">
        <f t="shared" si="3"/>
        <v>0</v>
      </c>
      <c r="F11" s="42">
        <v>0</v>
      </c>
      <c r="G11" s="44">
        <f>D11/D32</f>
        <v>0</v>
      </c>
      <c r="H11" s="39">
        <v>130178</v>
      </c>
      <c r="I11" s="42">
        <v>0</v>
      </c>
    </row>
    <row r="12" spans="1:10" ht="16.5" thickBot="1" x14ac:dyDescent="0.3">
      <c r="A12" s="34" t="s">
        <v>41</v>
      </c>
      <c r="B12" s="35" t="s">
        <v>67</v>
      </c>
      <c r="C12" s="40">
        <v>10000</v>
      </c>
      <c r="D12" s="40">
        <v>0</v>
      </c>
      <c r="E12" s="38">
        <f t="shared" si="3"/>
        <v>-10000</v>
      </c>
      <c r="F12" s="42">
        <f t="shared" si="2"/>
        <v>0</v>
      </c>
      <c r="G12" s="43">
        <v>0</v>
      </c>
      <c r="H12" s="40">
        <v>0</v>
      </c>
      <c r="I12" s="42">
        <v>0</v>
      </c>
    </row>
    <row r="13" spans="1:10" ht="16.5" thickBot="1" x14ac:dyDescent="0.3">
      <c r="A13" s="28" t="s">
        <v>42</v>
      </c>
      <c r="B13" s="32" t="s">
        <v>68</v>
      </c>
      <c r="C13" s="38">
        <v>2504128.0299999998</v>
      </c>
      <c r="D13" s="38">
        <v>2340884.54</v>
      </c>
      <c r="E13" s="38">
        <f t="shared" si="3"/>
        <v>-163243.48999999976</v>
      </c>
      <c r="F13" s="42">
        <f t="shared" si="2"/>
        <v>0.93481024610391039</v>
      </c>
      <c r="G13" s="42">
        <f>D13/D32</f>
        <v>0.18911932929875452</v>
      </c>
      <c r="H13" s="38">
        <v>796426.94</v>
      </c>
      <c r="I13" s="42">
        <f t="shared" si="4"/>
        <v>2.9392332459271158</v>
      </c>
    </row>
    <row r="14" spans="1:10" ht="16.5" thickBot="1" x14ac:dyDescent="0.3">
      <c r="A14" s="27" t="s">
        <v>43</v>
      </c>
      <c r="B14" s="31" t="s">
        <v>69</v>
      </c>
      <c r="C14" s="37">
        <f>SUM(C15)</f>
        <v>232400</v>
      </c>
      <c r="D14" s="37">
        <f>SUM(D15)</f>
        <v>232400</v>
      </c>
      <c r="E14" s="37">
        <f>SUM(E15)</f>
        <v>0</v>
      </c>
      <c r="F14" s="41">
        <f t="shared" si="2"/>
        <v>1</v>
      </c>
      <c r="G14" s="41">
        <f>D14/D32</f>
        <v>1.8775523259695052E-2</v>
      </c>
      <c r="H14" s="37">
        <f>SUM(H15)</f>
        <v>225500</v>
      </c>
      <c r="I14" s="41">
        <f>D14/H14</f>
        <v>1.0305986696230598</v>
      </c>
    </row>
    <row r="15" spans="1:10" ht="20.25" customHeight="1" thickBot="1" x14ac:dyDescent="0.3">
      <c r="A15" s="28" t="s">
        <v>44</v>
      </c>
      <c r="B15" s="32" t="s">
        <v>70</v>
      </c>
      <c r="C15" s="38">
        <v>232400</v>
      </c>
      <c r="D15" s="38">
        <v>232400</v>
      </c>
      <c r="E15" s="38">
        <f t="shared" si="3"/>
        <v>0</v>
      </c>
      <c r="F15" s="42">
        <f t="shared" si="2"/>
        <v>1</v>
      </c>
      <c r="G15" s="42">
        <f>D15/D32</f>
        <v>1.8775523259695052E-2</v>
      </c>
      <c r="H15" s="38">
        <v>225500</v>
      </c>
      <c r="I15" s="42">
        <f t="shared" si="4"/>
        <v>1.0305986696230598</v>
      </c>
    </row>
    <row r="16" spans="1:10" ht="32.25" thickBot="1" x14ac:dyDescent="0.3">
      <c r="A16" s="27" t="s">
        <v>45</v>
      </c>
      <c r="B16" s="31" t="s">
        <v>71</v>
      </c>
      <c r="C16" s="37">
        <f>SUM(C17)</f>
        <v>116320</v>
      </c>
      <c r="D16" s="37">
        <f>SUM(D17)</f>
        <v>116320</v>
      </c>
      <c r="E16" s="37">
        <f>SUM(E17)</f>
        <v>0</v>
      </c>
      <c r="F16" s="41">
        <f t="shared" si="2"/>
        <v>1</v>
      </c>
      <c r="G16" s="41">
        <f>D16/D32</f>
        <v>9.3974563922879888E-3</v>
      </c>
      <c r="H16" s="37">
        <f>SUM(H17)</f>
        <v>458004.97</v>
      </c>
      <c r="I16" s="41">
        <f>D16/H16</f>
        <v>0.25397104315265401</v>
      </c>
    </row>
    <row r="17" spans="1:9" ht="16.5" thickBot="1" x14ac:dyDescent="0.3">
      <c r="A17" s="28" t="s">
        <v>46</v>
      </c>
      <c r="B17" s="32" t="s">
        <v>72</v>
      </c>
      <c r="C17" s="38">
        <v>116320</v>
      </c>
      <c r="D17" s="38">
        <v>116320</v>
      </c>
      <c r="E17" s="38">
        <f t="shared" si="3"/>
        <v>0</v>
      </c>
      <c r="F17" s="42">
        <f t="shared" si="2"/>
        <v>1</v>
      </c>
      <c r="G17" s="42">
        <f>D17/D32</f>
        <v>9.3974563922879888E-3</v>
      </c>
      <c r="H17" s="38">
        <v>458004.97</v>
      </c>
      <c r="I17" s="42">
        <f t="shared" si="4"/>
        <v>0.25397104315265401</v>
      </c>
    </row>
    <row r="18" spans="1:9" ht="16.5" thickBot="1" x14ac:dyDescent="0.3">
      <c r="A18" s="27" t="s">
        <v>47</v>
      </c>
      <c r="B18" s="31" t="s">
        <v>73</v>
      </c>
      <c r="C18" s="37">
        <f>SUM(C19:C20)</f>
        <v>560327.69999999995</v>
      </c>
      <c r="D18" s="37">
        <f>SUM(D19:D20)</f>
        <v>560327.69999999995</v>
      </c>
      <c r="E18" s="37">
        <f>SUM(E19:E20)</f>
        <v>0</v>
      </c>
      <c r="F18" s="41">
        <f t="shared" si="2"/>
        <v>1</v>
      </c>
      <c r="G18" s="41">
        <f>D18/D32</f>
        <v>4.5268699502587911E-2</v>
      </c>
      <c r="H18" s="37">
        <f>SUM(H19:H20)</f>
        <v>371923.37</v>
      </c>
      <c r="I18" s="41">
        <f>D18/H18</f>
        <v>1.5065676028908856</v>
      </c>
    </row>
    <row r="19" spans="1:9" ht="16.5" thickBot="1" x14ac:dyDescent="0.3">
      <c r="A19" s="28" t="s">
        <v>48</v>
      </c>
      <c r="B19" s="32" t="s">
        <v>74</v>
      </c>
      <c r="C19" s="38">
        <v>560327.69999999995</v>
      </c>
      <c r="D19" s="38">
        <v>560327.69999999995</v>
      </c>
      <c r="E19" s="38">
        <f t="shared" si="3"/>
        <v>0</v>
      </c>
      <c r="F19" s="42">
        <f t="shared" si="2"/>
        <v>1</v>
      </c>
      <c r="G19" s="42">
        <f>D19/D32</f>
        <v>4.5268699502587911E-2</v>
      </c>
      <c r="H19" s="38">
        <v>371923.37</v>
      </c>
      <c r="I19" s="42">
        <f t="shared" si="4"/>
        <v>1.5065676028908856</v>
      </c>
    </row>
    <row r="20" spans="1:9" ht="32.25" thickBot="1" x14ac:dyDescent="0.3">
      <c r="A20" s="28" t="s">
        <v>49</v>
      </c>
      <c r="B20" s="32" t="s">
        <v>75</v>
      </c>
      <c r="C20" s="38">
        <v>0</v>
      </c>
      <c r="D20" s="38">
        <v>0</v>
      </c>
      <c r="E20" s="38">
        <f t="shared" si="3"/>
        <v>0</v>
      </c>
      <c r="F20" s="42">
        <v>0</v>
      </c>
      <c r="G20" s="42">
        <v>0</v>
      </c>
      <c r="H20" s="38">
        <v>0</v>
      </c>
      <c r="I20" s="42">
        <v>0</v>
      </c>
    </row>
    <row r="21" spans="1:9" ht="16.5" thickBot="1" x14ac:dyDescent="0.3">
      <c r="A21" s="27" t="s">
        <v>50</v>
      </c>
      <c r="B21" s="31" t="s">
        <v>76</v>
      </c>
      <c r="C21" s="37">
        <f>SUM(C22)</f>
        <v>2541701.0099999998</v>
      </c>
      <c r="D21" s="37">
        <f>SUM(D22)</f>
        <v>2346124.12</v>
      </c>
      <c r="E21" s="37">
        <f>SUM(E22)</f>
        <v>-195576.88999999966</v>
      </c>
      <c r="F21" s="41">
        <f t="shared" si="2"/>
        <v>0.9230527551311003</v>
      </c>
      <c r="G21" s="41">
        <f>D21/D32</f>
        <v>0.18954263332698618</v>
      </c>
      <c r="H21" s="37">
        <f>SUM(H22)</f>
        <v>1854235.52</v>
      </c>
      <c r="I21" s="41">
        <f>D21/H21</f>
        <v>1.2652783827590575</v>
      </c>
    </row>
    <row r="22" spans="1:9" ht="16.5" thickBot="1" x14ac:dyDescent="0.3">
      <c r="A22" s="28" t="s">
        <v>51</v>
      </c>
      <c r="B22" s="32" t="s">
        <v>77</v>
      </c>
      <c r="C22" s="38">
        <v>2541701.0099999998</v>
      </c>
      <c r="D22" s="38">
        <v>2346124.12</v>
      </c>
      <c r="E22" s="38">
        <f t="shared" si="3"/>
        <v>-195576.88999999966</v>
      </c>
      <c r="F22" s="42">
        <f t="shared" si="2"/>
        <v>0.9230527551311003</v>
      </c>
      <c r="G22" s="42">
        <f>D22/D32</f>
        <v>0.18954263332698618</v>
      </c>
      <c r="H22" s="38">
        <v>1854235.52</v>
      </c>
      <c r="I22" s="42">
        <f t="shared" si="4"/>
        <v>1.2652783827590575</v>
      </c>
    </row>
    <row r="23" spans="1:9" ht="16.5" thickBot="1" x14ac:dyDescent="0.3">
      <c r="A23" s="27" t="s">
        <v>52</v>
      </c>
      <c r="B23" s="31" t="s">
        <v>78</v>
      </c>
      <c r="C23" s="37">
        <f>SUM(C24)</f>
        <v>0</v>
      </c>
      <c r="D23" s="37">
        <f>SUM(D24)</f>
        <v>0</v>
      </c>
      <c r="E23" s="37">
        <f>SUM(E24)</f>
        <v>0</v>
      </c>
      <c r="F23" s="41">
        <v>0</v>
      </c>
      <c r="G23" s="41">
        <f>D23/D32</f>
        <v>0</v>
      </c>
      <c r="H23" s="37">
        <f>SUM(H24)</f>
        <v>0</v>
      </c>
      <c r="I23" s="41">
        <v>0</v>
      </c>
    </row>
    <row r="24" spans="1:9" ht="16.5" thickBot="1" x14ac:dyDescent="0.3">
      <c r="A24" s="28" t="s">
        <v>53</v>
      </c>
      <c r="B24" s="32" t="s">
        <v>79</v>
      </c>
      <c r="C24" s="38">
        <v>0</v>
      </c>
      <c r="D24" s="38">
        <v>0</v>
      </c>
      <c r="E24" s="38">
        <f t="shared" si="3"/>
        <v>0</v>
      </c>
      <c r="F24" s="42">
        <v>0</v>
      </c>
      <c r="G24" s="42">
        <f>D24/D32</f>
        <v>0</v>
      </c>
      <c r="H24" s="38">
        <v>0</v>
      </c>
      <c r="I24" s="42">
        <v>0</v>
      </c>
    </row>
    <row r="25" spans="1:9" ht="32.25" thickBot="1" x14ac:dyDescent="0.3">
      <c r="A25" s="27" t="s">
        <v>54</v>
      </c>
      <c r="B25" s="31" t="s">
        <v>80</v>
      </c>
      <c r="C25" s="37">
        <f>SUM(C26)</f>
        <v>2483019.92</v>
      </c>
      <c r="D25" s="37">
        <f>SUM(D26)</f>
        <v>2123313.84</v>
      </c>
      <c r="E25" s="37">
        <f>SUM(E26)</f>
        <v>-359706.08000000007</v>
      </c>
      <c r="F25" s="41">
        <f t="shared" si="2"/>
        <v>0.85513363098593265</v>
      </c>
      <c r="G25" s="41">
        <f>D25/D32</f>
        <v>0.17154186054454568</v>
      </c>
      <c r="H25" s="37">
        <f>SUM(H26)</f>
        <v>9714811.6199999992</v>
      </c>
      <c r="I25" s="41">
        <f>D25/H25</f>
        <v>0.21856459219741411</v>
      </c>
    </row>
    <row r="26" spans="1:9" ht="16.5" thickBot="1" x14ac:dyDescent="0.3">
      <c r="A26" s="28" t="s">
        <v>55</v>
      </c>
      <c r="B26" s="32" t="s">
        <v>81</v>
      </c>
      <c r="C26" s="38">
        <v>2483019.92</v>
      </c>
      <c r="D26" s="38">
        <v>2123313.84</v>
      </c>
      <c r="E26" s="38">
        <f t="shared" si="3"/>
        <v>-359706.08000000007</v>
      </c>
      <c r="F26" s="42">
        <f t="shared" si="2"/>
        <v>0.85513363098593265</v>
      </c>
      <c r="G26" s="42">
        <f>D26/D32</f>
        <v>0.17154186054454568</v>
      </c>
      <c r="H26" s="38">
        <v>9714811.6199999992</v>
      </c>
      <c r="I26" s="42">
        <f t="shared" si="4"/>
        <v>0.21856459219741411</v>
      </c>
    </row>
    <row r="27" spans="1:9" ht="16.5" thickBot="1" x14ac:dyDescent="0.3">
      <c r="A27" s="27" t="s">
        <v>56</v>
      </c>
      <c r="B27" s="31">
        <v>1000</v>
      </c>
      <c r="C27" s="37">
        <f>SUM(C28:C29)</f>
        <v>227736.71</v>
      </c>
      <c r="D27" s="37">
        <f>SUM(D28:D29)</f>
        <v>227736.71</v>
      </c>
      <c r="E27" s="37">
        <f>SUM(E28)</f>
        <v>0</v>
      </c>
      <c r="F27" s="41">
        <f t="shared" si="2"/>
        <v>1</v>
      </c>
      <c r="G27" s="41">
        <f>D27/D32</f>
        <v>1.839877752018686E-2</v>
      </c>
      <c r="H27" s="37">
        <f>SUM(H28:H29)</f>
        <v>245191.72</v>
      </c>
      <c r="I27" s="41">
        <f>D27/H27</f>
        <v>0.92881076897702741</v>
      </c>
    </row>
    <row r="28" spans="1:9" ht="16.5" thickBot="1" x14ac:dyDescent="0.3">
      <c r="A28" s="28" t="s">
        <v>57</v>
      </c>
      <c r="B28" s="32">
        <v>1001</v>
      </c>
      <c r="C28" s="38">
        <v>213236.71</v>
      </c>
      <c r="D28" s="38">
        <v>213236.71</v>
      </c>
      <c r="E28" s="38">
        <f t="shared" si="3"/>
        <v>0</v>
      </c>
      <c r="F28" s="42">
        <f t="shared" si="2"/>
        <v>1</v>
      </c>
      <c r="G28" s="42">
        <f>D28/D32</f>
        <v>1.7227327058631017E-2</v>
      </c>
      <c r="H28" s="38">
        <v>245191.72</v>
      </c>
      <c r="I28" s="42">
        <f t="shared" si="4"/>
        <v>0.86967337233084374</v>
      </c>
    </row>
    <row r="29" spans="1:9" ht="32.25" thickBot="1" x14ac:dyDescent="0.3">
      <c r="A29" s="28" t="s">
        <v>124</v>
      </c>
      <c r="B29" s="32" t="s">
        <v>125</v>
      </c>
      <c r="C29" s="38">
        <v>14500</v>
      </c>
      <c r="D29" s="38">
        <v>14500</v>
      </c>
      <c r="E29" s="38">
        <f t="shared" si="3"/>
        <v>0</v>
      </c>
      <c r="F29" s="42">
        <f t="shared" si="2"/>
        <v>1</v>
      </c>
      <c r="G29" s="42">
        <f>D29/D32</f>
        <v>1.1714504615558444E-3</v>
      </c>
      <c r="H29" s="38">
        <v>0</v>
      </c>
      <c r="I29" s="42">
        <v>0</v>
      </c>
    </row>
    <row r="30" spans="1:9" ht="16.5" thickBot="1" x14ac:dyDescent="0.3">
      <c r="A30" s="27" t="s">
        <v>58</v>
      </c>
      <c r="B30" s="31">
        <v>1100</v>
      </c>
      <c r="C30" s="37">
        <f>SUM(C31)</f>
        <v>20000</v>
      </c>
      <c r="D30" s="37">
        <f>SUM(D31)</f>
        <v>0</v>
      </c>
      <c r="E30" s="37">
        <f>SUM(E31)</f>
        <v>-20000</v>
      </c>
      <c r="F30" s="41">
        <f t="shared" si="2"/>
        <v>0</v>
      </c>
      <c r="G30" s="46">
        <f>D30/D32</f>
        <v>0</v>
      </c>
      <c r="H30" s="37">
        <f>SUM(H31)</f>
        <v>0</v>
      </c>
      <c r="I30" s="41">
        <v>0</v>
      </c>
    </row>
    <row r="31" spans="1:9" ht="16.5" thickBot="1" x14ac:dyDescent="0.3">
      <c r="A31" s="28" t="s">
        <v>59</v>
      </c>
      <c r="B31" s="32">
        <v>1101</v>
      </c>
      <c r="C31" s="38">
        <v>20000</v>
      </c>
      <c r="D31" s="38">
        <v>0</v>
      </c>
      <c r="E31" s="38">
        <f t="shared" si="3"/>
        <v>-20000</v>
      </c>
      <c r="F31" s="42">
        <f t="shared" si="2"/>
        <v>0</v>
      </c>
      <c r="G31" s="45">
        <f>D31/D32</f>
        <v>0</v>
      </c>
      <c r="H31" s="38">
        <v>0</v>
      </c>
      <c r="I31" s="42">
        <v>0</v>
      </c>
    </row>
    <row r="32" spans="1:9" ht="16.5" thickBot="1" x14ac:dyDescent="0.3">
      <c r="A32" s="27" t="s">
        <v>60</v>
      </c>
      <c r="B32" s="31"/>
      <c r="C32" s="37">
        <f>C7+C14+C16+C18+C21+C23+C25+C27+C30</f>
        <v>13179718.090000002</v>
      </c>
      <c r="D32" s="37">
        <f>D7+D14+D16+D18+D21+D23+D25+D27+D30</f>
        <v>12377817.48</v>
      </c>
      <c r="E32" s="37">
        <f>E7+E14+E16+E18+E21+E23+E25+E27+E30</f>
        <v>-801900.6099999994</v>
      </c>
      <c r="F32" s="41">
        <f t="shared" si="2"/>
        <v>0.93915646719269086</v>
      </c>
      <c r="G32" s="41"/>
      <c r="H32" s="37">
        <f>H7+H14+H16+H18+H21+H23+H25+H27+H30</f>
        <v>18127916.839999996</v>
      </c>
      <c r="I32" s="41">
        <f>D32/H32</f>
        <v>0.68280418479677907</v>
      </c>
    </row>
  </sheetData>
  <mergeCells count="6">
    <mergeCell ref="A3:J3"/>
    <mergeCell ref="H5:I5"/>
    <mergeCell ref="A5:A6"/>
    <mergeCell ref="B5:B6"/>
    <mergeCell ref="C5:C6"/>
    <mergeCell ref="D5:G5"/>
  </mergeCells>
  <pageMargins left="0.7" right="0.7" top="0.75" bottom="0.75" header="0.3" footer="0.3"/>
  <pageSetup paperSize="9" scale="6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6" workbookViewId="0">
      <selection activeCell="B17" sqref="B17"/>
    </sheetView>
  </sheetViews>
  <sheetFormatPr defaultRowHeight="15.75" x14ac:dyDescent="0.25"/>
  <cols>
    <col min="1" max="1" width="6.25" customWidth="1"/>
    <col min="2" max="2" width="50.375" customWidth="1"/>
    <col min="3" max="3" width="20.125" customWidth="1"/>
    <col min="4" max="4" width="13.625" customWidth="1"/>
    <col min="5" max="5" width="14.375" customWidth="1"/>
    <col min="6" max="6" width="12.375" customWidth="1"/>
  </cols>
  <sheetData>
    <row r="1" spans="1:6" x14ac:dyDescent="0.25">
      <c r="F1" s="1" t="s">
        <v>90</v>
      </c>
    </row>
    <row r="3" spans="1:6" x14ac:dyDescent="0.25">
      <c r="A3" s="64" t="s">
        <v>126</v>
      </c>
      <c r="B3" s="64"/>
      <c r="C3" s="64"/>
      <c r="D3" s="64"/>
      <c r="E3" s="64"/>
      <c r="F3" s="64"/>
    </row>
    <row r="5" spans="1:6" ht="45.75" customHeight="1" x14ac:dyDescent="0.25">
      <c r="A5" s="55" t="s">
        <v>82</v>
      </c>
      <c r="B5" s="55" t="s">
        <v>91</v>
      </c>
      <c r="C5" s="55" t="s">
        <v>97</v>
      </c>
      <c r="D5" s="55" t="s">
        <v>96</v>
      </c>
      <c r="E5" s="55" t="s">
        <v>92</v>
      </c>
      <c r="F5" s="55" t="s">
        <v>93</v>
      </c>
    </row>
    <row r="6" spans="1:6" x14ac:dyDescent="0.25">
      <c r="A6" s="70" t="s">
        <v>94</v>
      </c>
      <c r="B6" s="71"/>
      <c r="C6" s="57">
        <v>13179718.09</v>
      </c>
      <c r="D6" s="57">
        <v>12377817.48</v>
      </c>
      <c r="E6" s="57">
        <f>D6-C6</f>
        <v>-801900.6099999994</v>
      </c>
      <c r="F6" s="56">
        <f>D6/C6</f>
        <v>0.93915646719269097</v>
      </c>
    </row>
    <row r="7" spans="1:6" x14ac:dyDescent="0.25">
      <c r="A7" s="68" t="s">
        <v>98</v>
      </c>
      <c r="B7" s="69"/>
      <c r="C7" s="54"/>
      <c r="D7" s="54"/>
      <c r="E7" s="54"/>
      <c r="F7" s="54"/>
    </row>
    <row r="8" spans="1:6" x14ac:dyDescent="0.25">
      <c r="A8" s="65" t="s">
        <v>95</v>
      </c>
      <c r="B8" s="66"/>
      <c r="C8" s="66"/>
      <c r="D8" s="66"/>
      <c r="E8" s="66"/>
      <c r="F8" s="67"/>
    </row>
    <row r="9" spans="1:6" ht="31.5" x14ac:dyDescent="0.25">
      <c r="A9" s="54">
        <v>1</v>
      </c>
      <c r="B9" s="58" t="s">
        <v>112</v>
      </c>
      <c r="C9" s="57">
        <v>5313401.93</v>
      </c>
      <c r="D9" s="57">
        <v>5127384.29</v>
      </c>
      <c r="E9" s="57">
        <f>D9-C9</f>
        <v>-186017.63999999966</v>
      </c>
      <c r="F9" s="56">
        <f>D9/C9</f>
        <v>0.96499085850258659</v>
      </c>
    </row>
    <row r="10" spans="1:6" ht="31.5" x14ac:dyDescent="0.25">
      <c r="A10" s="54">
        <v>2</v>
      </c>
      <c r="B10" s="58" t="s">
        <v>113</v>
      </c>
      <c r="C10" s="57">
        <v>116320</v>
      </c>
      <c r="D10" s="57">
        <v>116320</v>
      </c>
      <c r="E10" s="57">
        <f t="shared" ref="E10:E15" si="0">D10-C10</f>
        <v>0</v>
      </c>
      <c r="F10" s="56">
        <f t="shared" ref="F10:F20" si="1">D10/C10</f>
        <v>1</v>
      </c>
    </row>
    <row r="11" spans="1:6" ht="31.5" x14ac:dyDescent="0.25">
      <c r="A11" s="54">
        <v>3</v>
      </c>
      <c r="B11" s="58" t="s">
        <v>114</v>
      </c>
      <c r="C11" s="57">
        <v>2344714.48</v>
      </c>
      <c r="D11" s="57">
        <v>2149747.37</v>
      </c>
      <c r="E11" s="57">
        <f t="shared" si="0"/>
        <v>-194967.10999999987</v>
      </c>
      <c r="F11" s="56">
        <f t="shared" si="1"/>
        <v>0.91684825096486811</v>
      </c>
    </row>
    <row r="12" spans="1:6" x14ac:dyDescent="0.25">
      <c r="A12" s="54">
        <v>4</v>
      </c>
      <c r="B12" s="58" t="s">
        <v>127</v>
      </c>
      <c r="C12" s="57">
        <v>0</v>
      </c>
      <c r="D12" s="57">
        <v>0</v>
      </c>
      <c r="E12" s="57">
        <f t="shared" si="0"/>
        <v>0</v>
      </c>
      <c r="F12" s="56">
        <v>0</v>
      </c>
    </row>
    <row r="13" spans="1:6" ht="31.5" x14ac:dyDescent="0.25">
      <c r="A13" s="54">
        <v>5</v>
      </c>
      <c r="B13" s="58" t="s">
        <v>115</v>
      </c>
      <c r="C13" s="57">
        <v>2483019.92</v>
      </c>
      <c r="D13" s="57">
        <v>2123313.84</v>
      </c>
      <c r="E13" s="57">
        <f t="shared" si="0"/>
        <v>-359706.08000000007</v>
      </c>
      <c r="F13" s="56">
        <f t="shared" si="1"/>
        <v>0.85513363098593265</v>
      </c>
    </row>
    <row r="14" spans="1:6" ht="31.5" x14ac:dyDescent="0.25">
      <c r="A14" s="54">
        <v>6</v>
      </c>
      <c r="B14" s="58" t="s">
        <v>131</v>
      </c>
      <c r="C14" s="57">
        <v>20000</v>
      </c>
      <c r="D14" s="57">
        <v>0</v>
      </c>
      <c r="E14" s="57">
        <f t="shared" si="0"/>
        <v>-20000</v>
      </c>
      <c r="F14" s="56">
        <f t="shared" si="1"/>
        <v>0</v>
      </c>
    </row>
    <row r="15" spans="1:6" ht="47.25" x14ac:dyDescent="0.25">
      <c r="A15" s="54">
        <v>7</v>
      </c>
      <c r="B15" s="58" t="s">
        <v>116</v>
      </c>
      <c r="C15" s="57">
        <v>0</v>
      </c>
      <c r="D15" s="57">
        <v>0</v>
      </c>
      <c r="E15" s="57">
        <f t="shared" si="0"/>
        <v>0</v>
      </c>
      <c r="F15" s="56">
        <v>0</v>
      </c>
    </row>
    <row r="16" spans="1:6" ht="63" x14ac:dyDescent="0.25">
      <c r="A16" s="54">
        <v>8</v>
      </c>
      <c r="B16" s="58" t="s">
        <v>130</v>
      </c>
      <c r="C16" s="57">
        <v>30000</v>
      </c>
      <c r="D16" s="57">
        <v>29390.22</v>
      </c>
      <c r="E16" s="57">
        <f>D16-C16</f>
        <v>-609.77999999999884</v>
      </c>
      <c r="F16" s="56">
        <f>D16/C16</f>
        <v>0.97967400000000004</v>
      </c>
    </row>
    <row r="17" spans="1:6" ht="51.75" customHeight="1" x14ac:dyDescent="0.25">
      <c r="A17" s="54">
        <v>9</v>
      </c>
      <c r="B17" s="58" t="s">
        <v>117</v>
      </c>
      <c r="C17" s="57">
        <v>0</v>
      </c>
      <c r="D17" s="57">
        <v>0</v>
      </c>
      <c r="E17" s="57">
        <f t="shared" ref="E17:E19" si="2">D17-C17</f>
        <v>0</v>
      </c>
      <c r="F17" s="56">
        <v>0</v>
      </c>
    </row>
    <row r="18" spans="1:6" ht="63" x14ac:dyDescent="0.25">
      <c r="A18" s="61">
        <v>10</v>
      </c>
      <c r="B18" s="58" t="s">
        <v>128</v>
      </c>
      <c r="C18" s="57">
        <v>0</v>
      </c>
      <c r="D18" s="57">
        <v>0</v>
      </c>
      <c r="E18" s="57">
        <f t="shared" si="2"/>
        <v>0</v>
      </c>
      <c r="F18" s="56">
        <v>0</v>
      </c>
    </row>
    <row r="19" spans="1:6" ht="36.75" customHeight="1" x14ac:dyDescent="0.25">
      <c r="A19" s="61">
        <v>11</v>
      </c>
      <c r="B19" s="58" t="s">
        <v>129</v>
      </c>
      <c r="C19" s="57">
        <v>14500</v>
      </c>
      <c r="D19" s="57">
        <v>14500</v>
      </c>
      <c r="E19" s="57">
        <f t="shared" si="2"/>
        <v>0</v>
      </c>
      <c r="F19" s="56">
        <v>0</v>
      </c>
    </row>
    <row r="20" spans="1:6" x14ac:dyDescent="0.25">
      <c r="A20" s="68" t="s">
        <v>99</v>
      </c>
      <c r="B20" s="69"/>
      <c r="C20" s="57">
        <f>SUM(C9:C19)</f>
        <v>10321956.33</v>
      </c>
      <c r="D20" s="57">
        <f>SUM(D9:D19)</f>
        <v>9560655.7200000007</v>
      </c>
      <c r="E20" s="57">
        <f>SUM(E9:E17)</f>
        <v>-761300.60999999964</v>
      </c>
      <c r="F20" s="56">
        <f t="shared" si="1"/>
        <v>0.92624454263700617</v>
      </c>
    </row>
    <row r="21" spans="1:6" x14ac:dyDescent="0.25">
      <c r="F21" s="53"/>
    </row>
    <row r="22" spans="1:6" x14ac:dyDescent="0.25">
      <c r="F22" s="53"/>
    </row>
    <row r="23" spans="1:6" x14ac:dyDescent="0.25">
      <c r="E23" s="53"/>
    </row>
  </sheetData>
  <mergeCells count="5">
    <mergeCell ref="A3:F3"/>
    <mergeCell ref="A8:F8"/>
    <mergeCell ref="A20:B20"/>
    <mergeCell ref="A6:B6"/>
    <mergeCell ref="A7:B7"/>
  </mergeCells>
  <pageMargins left="0.7" right="0.7" top="0.75" bottom="0.75" header="0.3" footer="0.3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E13" sqref="E13"/>
    </sheetView>
  </sheetViews>
  <sheetFormatPr defaultRowHeight="15.75" x14ac:dyDescent="0.25"/>
  <cols>
    <col min="1" max="1" width="6.125" customWidth="1"/>
    <col min="2" max="2" width="25.625" customWidth="1"/>
    <col min="3" max="4" width="14.75" customWidth="1"/>
    <col min="5" max="5" width="15.75" customWidth="1"/>
    <col min="6" max="6" width="17.125" customWidth="1"/>
    <col min="7" max="7" width="27.375" customWidth="1"/>
  </cols>
  <sheetData>
    <row r="1" spans="1:7" x14ac:dyDescent="0.25">
      <c r="G1" s="1" t="s">
        <v>118</v>
      </c>
    </row>
    <row r="3" spans="1:7" x14ac:dyDescent="0.25">
      <c r="A3" s="64" t="s">
        <v>132</v>
      </c>
      <c r="B3" s="72"/>
      <c r="C3" s="72"/>
      <c r="D3" s="72"/>
      <c r="E3" s="72"/>
      <c r="F3" s="72"/>
      <c r="G3" s="72"/>
    </row>
    <row r="4" spans="1:7" ht="16.5" thickBot="1" x14ac:dyDescent="0.3"/>
    <row r="5" spans="1:7" ht="73.5" customHeight="1" thickBot="1" x14ac:dyDescent="0.3">
      <c r="A5" s="73" t="s">
        <v>82</v>
      </c>
      <c r="B5" s="73" t="s">
        <v>83</v>
      </c>
      <c r="C5" s="75" t="s">
        <v>133</v>
      </c>
      <c r="D5" s="76"/>
      <c r="E5" s="75" t="s">
        <v>134</v>
      </c>
      <c r="F5" s="76"/>
      <c r="G5" s="73" t="s">
        <v>84</v>
      </c>
    </row>
    <row r="6" spans="1:7" ht="55.5" customHeight="1" thickBot="1" x14ac:dyDescent="0.3">
      <c r="A6" s="74"/>
      <c r="B6" s="74"/>
      <c r="C6" s="47" t="s">
        <v>85</v>
      </c>
      <c r="D6" s="47" t="s">
        <v>86</v>
      </c>
      <c r="E6" s="47" t="s">
        <v>85</v>
      </c>
      <c r="F6" s="47" t="s">
        <v>86</v>
      </c>
      <c r="G6" s="74"/>
    </row>
    <row r="7" spans="1:7" ht="126.75" thickBot="1" x14ac:dyDescent="0.3">
      <c r="A7" s="48">
        <v>1</v>
      </c>
      <c r="B7" s="48" t="s">
        <v>87</v>
      </c>
      <c r="C7" s="49">
        <v>15</v>
      </c>
      <c r="D7" s="59">
        <v>2364019.92</v>
      </c>
      <c r="E7" s="49">
        <v>16</v>
      </c>
      <c r="F7" s="59">
        <v>2004346.72</v>
      </c>
      <c r="G7" s="50" t="s">
        <v>135</v>
      </c>
    </row>
    <row r="8" spans="1:7" ht="126.75" thickBot="1" x14ac:dyDescent="0.3">
      <c r="A8" s="51">
        <v>2</v>
      </c>
      <c r="B8" s="51" t="s">
        <v>88</v>
      </c>
      <c r="C8" s="52">
        <v>162</v>
      </c>
      <c r="D8" s="60">
        <v>119000</v>
      </c>
      <c r="E8" s="52">
        <v>163</v>
      </c>
      <c r="F8" s="60">
        <v>118967.12</v>
      </c>
      <c r="G8" s="50" t="s">
        <v>135</v>
      </c>
    </row>
  </sheetData>
  <mergeCells count="6">
    <mergeCell ref="A3:G3"/>
    <mergeCell ref="A5:A6"/>
    <mergeCell ref="B5:B6"/>
    <mergeCell ref="C5:D5"/>
    <mergeCell ref="E5:F5"/>
    <mergeCell ref="G5:G6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1</vt:lpstr>
      <vt:lpstr>ТАБЛИЦА 2</vt:lpstr>
      <vt:lpstr>ТАБЛИЦА 3</vt:lpstr>
      <vt:lpstr>ТАБЛИЦА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Колосова</dc:creator>
  <cp:lastModifiedBy>Колосова</cp:lastModifiedBy>
  <cp:lastPrinted>2022-02-15T06:54:54Z</cp:lastPrinted>
  <dcterms:created xsi:type="dcterms:W3CDTF">2020-02-28T07:18:12Z</dcterms:created>
  <dcterms:modified xsi:type="dcterms:W3CDTF">2022-04-06T13:19:14Z</dcterms:modified>
</cp:coreProperties>
</file>