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Китовское поселение\Бюджет\Исполнение бюджета\2022\2 квартал\"/>
    </mc:Choice>
  </mc:AlternateContent>
  <bookViews>
    <workbookView xWindow="0" yWindow="0" windowWidth="28800" windowHeight="11790" activeTab="4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  <sheet name="Приложение 5" sheetId="3" r:id="rId5"/>
  </sheets>
  <definedNames>
    <definedName name="sub_110800000" localSheetId="1">'Приложение 2'!$B$12</definedName>
    <definedName name="sub_111300000" localSheetId="1">'Приложение 2'!$B$15</definedName>
    <definedName name="sub_20200000" localSheetId="1">'Приложение 2'!$B$17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8" i="2"/>
  <c r="F8" i="2"/>
  <c r="F16" i="2"/>
  <c r="E17" i="5" l="1"/>
  <c r="D19" i="5"/>
  <c r="G17" i="2" l="1"/>
  <c r="E228" i="1"/>
  <c r="E139" i="1"/>
  <c r="D78" i="1"/>
  <c r="E166" i="1"/>
  <c r="E143" i="1"/>
  <c r="E118" i="1"/>
  <c r="E114" i="1"/>
  <c r="E109" i="1"/>
  <c r="E82" i="1"/>
  <c r="F82" i="1" s="1"/>
  <c r="E197" i="1"/>
  <c r="E196" i="1" s="1"/>
  <c r="E195" i="1" s="1"/>
  <c r="D196" i="1"/>
  <c r="D195" i="1" s="1"/>
  <c r="F195" i="1" s="1"/>
  <c r="D118" i="1"/>
  <c r="D109" i="1"/>
  <c r="D108" i="1" s="1"/>
  <c r="G13" i="2"/>
  <c r="G16" i="2"/>
  <c r="D40" i="1"/>
  <c r="E41" i="1"/>
  <c r="E40" i="1" s="1"/>
  <c r="D41" i="1"/>
  <c r="E37" i="1"/>
  <c r="D37" i="1"/>
  <c r="E21" i="1"/>
  <c r="F24" i="1"/>
  <c r="G8" i="2" l="1"/>
  <c r="G24" i="2" s="1"/>
  <c r="F196" i="1"/>
  <c r="F197" i="1"/>
  <c r="E9" i="5"/>
  <c r="E10" i="5"/>
  <c r="E11" i="5"/>
  <c r="E12" i="5"/>
  <c r="E13" i="5"/>
  <c r="E14" i="5"/>
  <c r="E15" i="5"/>
  <c r="E16" i="5"/>
  <c r="E8" i="5"/>
  <c r="F9" i="5"/>
  <c r="F10" i="5"/>
  <c r="F11" i="5"/>
  <c r="F12" i="5"/>
  <c r="F13" i="5"/>
  <c r="F14" i="5"/>
  <c r="F15" i="5"/>
  <c r="F16" i="5"/>
  <c r="F8" i="5"/>
  <c r="D17" i="5"/>
  <c r="C17" i="5"/>
  <c r="C19" i="5" s="1"/>
  <c r="E30" i="4"/>
  <c r="F30" i="4" s="1"/>
  <c r="D30" i="4"/>
  <c r="E27" i="4"/>
  <c r="D27" i="4"/>
  <c r="E25" i="4"/>
  <c r="D25" i="4"/>
  <c r="E23" i="4"/>
  <c r="D23" i="4"/>
  <c r="E21" i="4"/>
  <c r="D21" i="4"/>
  <c r="E18" i="4"/>
  <c r="D18" i="4"/>
  <c r="E16" i="4"/>
  <c r="D16" i="4"/>
  <c r="E14" i="4"/>
  <c r="D14" i="4"/>
  <c r="F31" i="4"/>
  <c r="F29" i="4"/>
  <c r="F28" i="4"/>
  <c r="F26" i="4"/>
  <c r="F24" i="4"/>
  <c r="F22" i="4"/>
  <c r="F20" i="4"/>
  <c r="F19" i="4"/>
  <c r="F17" i="4"/>
  <c r="F15" i="4"/>
  <c r="F10" i="4"/>
  <c r="F11" i="4"/>
  <c r="F12" i="4"/>
  <c r="F13" i="4"/>
  <c r="F9" i="4"/>
  <c r="G9" i="4"/>
  <c r="G10" i="4"/>
  <c r="G11" i="4"/>
  <c r="G12" i="4"/>
  <c r="G13" i="4"/>
  <c r="G15" i="4"/>
  <c r="G17" i="4"/>
  <c r="G19" i="4"/>
  <c r="G20" i="4"/>
  <c r="G22" i="4"/>
  <c r="G24" i="4"/>
  <c r="G26" i="4"/>
  <c r="G28" i="4"/>
  <c r="G29" i="4"/>
  <c r="G31" i="4"/>
  <c r="E8" i="4"/>
  <c r="D8" i="4"/>
  <c r="F23" i="2"/>
  <c r="E23" i="2"/>
  <c r="E19" i="2"/>
  <c r="E20" i="2"/>
  <c r="E21" i="2"/>
  <c r="E22" i="2"/>
  <c r="E18" i="2"/>
  <c r="F20" i="2"/>
  <c r="F21" i="2"/>
  <c r="F22" i="2"/>
  <c r="F19" i="2"/>
  <c r="F18" i="2"/>
  <c r="D17" i="2"/>
  <c r="C17" i="2"/>
  <c r="F15" i="2"/>
  <c r="F14" i="2"/>
  <c r="F12" i="2"/>
  <c r="F11" i="2"/>
  <c r="F9" i="2"/>
  <c r="E15" i="2"/>
  <c r="E14" i="2"/>
  <c r="E10" i="2"/>
  <c r="E11" i="2"/>
  <c r="E12" i="2"/>
  <c r="E9" i="2"/>
  <c r="D16" i="2"/>
  <c r="D13" i="2"/>
  <c r="F13" i="2" s="1"/>
  <c r="C16" i="2"/>
  <c r="C13" i="2"/>
  <c r="E224" i="1"/>
  <c r="E223" i="1" s="1"/>
  <c r="E217" i="1" s="1"/>
  <c r="E227" i="1"/>
  <c r="E226" i="1" s="1"/>
  <c r="E233" i="1"/>
  <c r="E232" i="1" s="1"/>
  <c r="E231" i="1" s="1"/>
  <c r="E211" i="1"/>
  <c r="D211" i="1"/>
  <c r="D210" i="1" s="1"/>
  <c r="F212" i="1"/>
  <c r="E208" i="1"/>
  <c r="F208" i="1" s="1"/>
  <c r="D208" i="1"/>
  <c r="D207" i="1"/>
  <c r="F209" i="1"/>
  <c r="D204" i="1"/>
  <c r="E205" i="1"/>
  <c r="F205" i="1" s="1"/>
  <c r="D200" i="1"/>
  <c r="E201" i="1"/>
  <c r="F201" i="1" s="1"/>
  <c r="D192" i="1"/>
  <c r="E193" i="1"/>
  <c r="F193" i="1" s="1"/>
  <c r="D188" i="1"/>
  <c r="D187" i="1" s="1"/>
  <c r="E189" i="1"/>
  <c r="F189" i="1" s="1"/>
  <c r="E185" i="1"/>
  <c r="E184" i="1" s="1"/>
  <c r="D184" i="1"/>
  <c r="D183" i="1" s="1"/>
  <c r="F182" i="1"/>
  <c r="E181" i="1"/>
  <c r="E180" i="1" s="1"/>
  <c r="D181" i="1"/>
  <c r="F179" i="1"/>
  <c r="E178" i="1"/>
  <c r="E177" i="1" s="1"/>
  <c r="D178" i="1"/>
  <c r="D177" i="1" s="1"/>
  <c r="F176" i="1"/>
  <c r="E175" i="1"/>
  <c r="E174" i="1" s="1"/>
  <c r="D175" i="1"/>
  <c r="D174" i="1" s="1"/>
  <c r="F173" i="1"/>
  <c r="F170" i="1"/>
  <c r="F166" i="1"/>
  <c r="E172" i="1"/>
  <c r="E171" i="1" s="1"/>
  <c r="D172" i="1"/>
  <c r="E169" i="1"/>
  <c r="E168" i="1" s="1"/>
  <c r="D169" i="1"/>
  <c r="E165" i="1"/>
  <c r="E164" i="1" s="1"/>
  <c r="D165" i="1"/>
  <c r="F165" i="1" s="1"/>
  <c r="E162" i="1"/>
  <c r="F162" i="1" s="1"/>
  <c r="E161" i="1"/>
  <c r="E160" i="1" s="1"/>
  <c r="D161" i="1"/>
  <c r="E158" i="1"/>
  <c r="F158" i="1" s="1"/>
  <c r="D157" i="1"/>
  <c r="F155" i="1"/>
  <c r="E154" i="1"/>
  <c r="E153" i="1" s="1"/>
  <c r="D154" i="1"/>
  <c r="D153" i="1" s="1"/>
  <c r="E151" i="1"/>
  <c r="E150" i="1" s="1"/>
  <c r="F150" i="1" s="1"/>
  <c r="D150" i="1"/>
  <c r="D149" i="1"/>
  <c r="E147" i="1"/>
  <c r="F147" i="1" s="1"/>
  <c r="D146" i="1"/>
  <c r="F143" i="1"/>
  <c r="E142" i="1"/>
  <c r="E141" i="1" s="1"/>
  <c r="D142" i="1"/>
  <c r="D141" i="1" s="1"/>
  <c r="D138" i="1"/>
  <c r="D134" i="1"/>
  <c r="E135" i="1"/>
  <c r="F135" i="1" s="1"/>
  <c r="D130" i="1"/>
  <c r="D129" i="1"/>
  <c r="E131" i="1"/>
  <c r="F131" i="1" s="1"/>
  <c r="F128" i="1"/>
  <c r="E127" i="1"/>
  <c r="E126" i="1" s="1"/>
  <c r="D127" i="1"/>
  <c r="F127" i="1" s="1"/>
  <c r="F125" i="1"/>
  <c r="E124" i="1"/>
  <c r="E123" i="1" s="1"/>
  <c r="D124" i="1"/>
  <c r="F122" i="1"/>
  <c r="E121" i="1"/>
  <c r="E120" i="1" s="1"/>
  <c r="D121" i="1"/>
  <c r="F118" i="1"/>
  <c r="F114" i="1"/>
  <c r="E117" i="1"/>
  <c r="E116" i="1" s="1"/>
  <c r="D117" i="1"/>
  <c r="D116" i="1" s="1"/>
  <c r="E113" i="1"/>
  <c r="E112" i="1" s="1"/>
  <c r="D113" i="1"/>
  <c r="F113" i="1" s="1"/>
  <c r="F106" i="1"/>
  <c r="F103" i="1"/>
  <c r="E108" i="1"/>
  <c r="E107" i="1" s="1"/>
  <c r="D107" i="1"/>
  <c r="D105" i="1"/>
  <c r="F105" i="1" s="1"/>
  <c r="E102" i="1"/>
  <c r="E101" i="1" s="1"/>
  <c r="D102" i="1"/>
  <c r="D101" i="1"/>
  <c r="E99" i="1"/>
  <c r="E98" i="1" s="1"/>
  <c r="D99" i="1"/>
  <c r="D98" i="1" s="1"/>
  <c r="E95" i="1"/>
  <c r="E94" i="1" s="1"/>
  <c r="D94" i="1"/>
  <c r="F94" i="1" s="1"/>
  <c r="D90" i="1"/>
  <c r="D86" i="1"/>
  <c r="E91" i="1"/>
  <c r="E90" i="1" s="1"/>
  <c r="E87" i="1"/>
  <c r="E86" i="1" s="1"/>
  <c r="E85" i="1" s="1"/>
  <c r="D81" i="1"/>
  <c r="E73" i="1"/>
  <c r="E72" i="1" s="1"/>
  <c r="D73" i="1"/>
  <c r="D72" i="1" s="1"/>
  <c r="E70" i="1"/>
  <c r="E69" i="1" s="1"/>
  <c r="D70" i="1"/>
  <c r="D69" i="1"/>
  <c r="E67" i="1"/>
  <c r="E66" i="1" s="1"/>
  <c r="D67" i="1"/>
  <c r="D66" i="1" s="1"/>
  <c r="E64" i="1"/>
  <c r="E63" i="1" s="1"/>
  <c r="D64" i="1"/>
  <c r="D63" i="1" s="1"/>
  <c r="F60" i="1"/>
  <c r="F62" i="1"/>
  <c r="F65" i="1"/>
  <c r="F68" i="1"/>
  <c r="F71" i="1"/>
  <c r="F74" i="1"/>
  <c r="E61" i="1"/>
  <c r="D61" i="1"/>
  <c r="E59" i="1"/>
  <c r="D59" i="1"/>
  <c r="F55" i="1"/>
  <c r="D54" i="1"/>
  <c r="D53" i="1" s="1"/>
  <c r="D52" i="1" s="1"/>
  <c r="E54" i="1"/>
  <c r="E53" i="1" s="1"/>
  <c r="E52" i="1" s="1"/>
  <c r="F51" i="1"/>
  <c r="E50" i="1"/>
  <c r="E49" i="1" s="1"/>
  <c r="D50" i="1"/>
  <c r="D49" i="1" s="1"/>
  <c r="D48" i="1" s="1"/>
  <c r="F47" i="1"/>
  <c r="E46" i="1"/>
  <c r="E45" i="1" s="1"/>
  <c r="D46" i="1"/>
  <c r="D45" i="1"/>
  <c r="F45" i="1" s="1"/>
  <c r="F39" i="1"/>
  <c r="F40" i="1"/>
  <c r="F42" i="1"/>
  <c r="F43" i="1"/>
  <c r="F38" i="1"/>
  <c r="E36" i="1"/>
  <c r="E35" i="1" s="1"/>
  <c r="D36" i="1"/>
  <c r="F33" i="1"/>
  <c r="F34" i="1"/>
  <c r="E32" i="1"/>
  <c r="E31" i="1" s="1"/>
  <c r="D32" i="1"/>
  <c r="D31" i="1" s="1"/>
  <c r="F28" i="1"/>
  <c r="F29" i="1"/>
  <c r="E27" i="1"/>
  <c r="F27" i="1" s="1"/>
  <c r="F22" i="1"/>
  <c r="F23" i="1"/>
  <c r="D21" i="1"/>
  <c r="F19" i="1"/>
  <c r="F20" i="1"/>
  <c r="E18" i="1"/>
  <c r="D18" i="1"/>
  <c r="F17" i="1"/>
  <c r="F16" i="1"/>
  <c r="F15" i="1"/>
  <c r="E14" i="1"/>
  <c r="D14" i="1"/>
  <c r="F17" i="5" l="1"/>
  <c r="E32" i="4"/>
  <c r="D32" i="4"/>
  <c r="E16" i="2"/>
  <c r="E13" i="2"/>
  <c r="E157" i="1"/>
  <c r="E156" i="1" s="1"/>
  <c r="G8" i="4"/>
  <c r="E30" i="1"/>
  <c r="F90" i="1"/>
  <c r="G16" i="4"/>
  <c r="F14" i="4"/>
  <c r="F23" i="4"/>
  <c r="G30" i="4"/>
  <c r="E188" i="1"/>
  <c r="F188" i="1" s="1"/>
  <c r="G23" i="4"/>
  <c r="G21" i="4"/>
  <c r="G25" i="4"/>
  <c r="F27" i="4"/>
  <c r="G27" i="4"/>
  <c r="F25" i="4"/>
  <c r="F21" i="4"/>
  <c r="G18" i="4"/>
  <c r="F18" i="4"/>
  <c r="F16" i="4"/>
  <c r="G14" i="4"/>
  <c r="F8" i="4"/>
  <c r="F17" i="2"/>
  <c r="E17" i="2"/>
  <c r="C8" i="2"/>
  <c r="F52" i="1"/>
  <c r="F87" i="1"/>
  <c r="F151" i="1"/>
  <c r="E207" i="1"/>
  <c r="F207" i="1" s="1"/>
  <c r="D85" i="1"/>
  <c r="F98" i="1"/>
  <c r="F121" i="1"/>
  <c r="E130" i="1"/>
  <c r="E129" i="1" s="1"/>
  <c r="F169" i="1"/>
  <c r="F185" i="1"/>
  <c r="F46" i="1"/>
  <c r="E58" i="1"/>
  <c r="E57" i="1" s="1"/>
  <c r="E56" i="1" s="1"/>
  <c r="E81" i="1"/>
  <c r="F99" i="1"/>
  <c r="D104" i="1"/>
  <c r="F104" i="1" s="1"/>
  <c r="F109" i="1"/>
  <c r="E134" i="1"/>
  <c r="F134" i="1" s="1"/>
  <c r="E146" i="1"/>
  <c r="E145" i="1" s="1"/>
  <c r="F157" i="1"/>
  <c r="D164" i="1"/>
  <c r="F164" i="1" s="1"/>
  <c r="F174" i="1"/>
  <c r="F177" i="1"/>
  <c r="E192" i="1"/>
  <c r="E191" i="1" s="1"/>
  <c r="E200" i="1"/>
  <c r="E199" i="1" s="1"/>
  <c r="E204" i="1"/>
  <c r="E203" i="1" s="1"/>
  <c r="D80" i="1"/>
  <c r="F101" i="1"/>
  <c r="F129" i="1"/>
  <c r="D133" i="1"/>
  <c r="F124" i="1"/>
  <c r="F181" i="1"/>
  <c r="D199" i="1"/>
  <c r="F211" i="1"/>
  <c r="E210" i="1"/>
  <c r="F210" i="1" s="1"/>
  <c r="D203" i="1"/>
  <c r="F199" i="1"/>
  <c r="D191" i="1"/>
  <c r="F191" i="1" s="1"/>
  <c r="F184" i="1"/>
  <c r="E183" i="1"/>
  <c r="F183" i="1" s="1"/>
  <c r="D180" i="1"/>
  <c r="F180" i="1" s="1"/>
  <c r="F178" i="1"/>
  <c r="F175" i="1"/>
  <c r="F172" i="1"/>
  <c r="D171" i="1"/>
  <c r="F171" i="1" s="1"/>
  <c r="D168" i="1"/>
  <c r="F168" i="1" s="1"/>
  <c r="F161" i="1"/>
  <c r="D160" i="1"/>
  <c r="F160" i="1" s="1"/>
  <c r="D156" i="1"/>
  <c r="F153" i="1"/>
  <c r="F154" i="1"/>
  <c r="E149" i="1"/>
  <c r="F149" i="1" s="1"/>
  <c r="F146" i="1"/>
  <c r="D145" i="1"/>
  <c r="F142" i="1"/>
  <c r="F139" i="1"/>
  <c r="E138" i="1"/>
  <c r="F141" i="1"/>
  <c r="D126" i="1"/>
  <c r="F126" i="1" s="1"/>
  <c r="D123" i="1"/>
  <c r="F123" i="1" s="1"/>
  <c r="D120" i="1"/>
  <c r="F120" i="1" s="1"/>
  <c r="F116" i="1"/>
  <c r="F117" i="1"/>
  <c r="D112" i="1"/>
  <c r="F112" i="1" s="1"/>
  <c r="F107" i="1"/>
  <c r="F108" i="1"/>
  <c r="F102" i="1"/>
  <c r="F85" i="1"/>
  <c r="F86" i="1"/>
  <c r="F14" i="1"/>
  <c r="D13" i="1"/>
  <c r="D12" i="1" s="1"/>
  <c r="F32" i="1"/>
  <c r="F61" i="1"/>
  <c r="F41" i="1"/>
  <c r="D58" i="1"/>
  <c r="F58" i="1" s="1"/>
  <c r="F31" i="1"/>
  <c r="F36" i="1"/>
  <c r="D35" i="1"/>
  <c r="D30" i="1" s="1"/>
  <c r="F53" i="1"/>
  <c r="E26" i="1"/>
  <c r="F67" i="1"/>
  <c r="F69" i="1"/>
  <c r="F37" i="1"/>
  <c r="F54" i="1"/>
  <c r="F59" i="1"/>
  <c r="F50" i="1"/>
  <c r="F66" i="1"/>
  <c r="F70" i="1"/>
  <c r="F72" i="1"/>
  <c r="F73" i="1"/>
  <c r="F63" i="1"/>
  <c r="F64" i="1"/>
  <c r="F49" i="1"/>
  <c r="E48" i="1"/>
  <c r="F48" i="1" s="1"/>
  <c r="D44" i="1"/>
  <c r="F21" i="1"/>
  <c r="E13" i="1"/>
  <c r="E12" i="1" s="1"/>
  <c r="F18" i="1"/>
  <c r="G32" i="4" l="1"/>
  <c r="F32" i="4"/>
  <c r="F138" i="1"/>
  <c r="E133" i="1"/>
  <c r="E78" i="1" s="1"/>
  <c r="F156" i="1"/>
  <c r="F130" i="1"/>
  <c r="E80" i="1"/>
  <c r="F80" i="1" s="1"/>
  <c r="F81" i="1"/>
  <c r="E44" i="1"/>
  <c r="F44" i="1" s="1"/>
  <c r="E187" i="1"/>
  <c r="F187" i="1" s="1"/>
  <c r="E8" i="2"/>
  <c r="C24" i="2"/>
  <c r="F12" i="1"/>
  <c r="F145" i="1"/>
  <c r="F192" i="1"/>
  <c r="F203" i="1"/>
  <c r="F13" i="1"/>
  <c r="D57" i="1"/>
  <c r="D56" i="1" s="1"/>
  <c r="F56" i="1" s="1"/>
  <c r="F204" i="1"/>
  <c r="D234" i="1"/>
  <c r="D233" i="1" s="1"/>
  <c r="D232" i="1" s="1"/>
  <c r="D231" i="1" s="1"/>
  <c r="F200" i="1"/>
  <c r="F30" i="1"/>
  <c r="D11" i="1"/>
  <c r="F26" i="1"/>
  <c r="E25" i="1"/>
  <c r="E11" i="1" s="1"/>
  <c r="F35" i="1"/>
  <c r="F57" i="1"/>
  <c r="F133" i="1" l="1"/>
  <c r="E9" i="1"/>
  <c r="F24" i="2"/>
  <c r="E24" i="2"/>
  <c r="F78" i="1"/>
  <c r="F25" i="1"/>
  <c r="D9" i="1"/>
  <c r="E213" i="1" l="1"/>
  <c r="D213" i="1"/>
  <c r="D229" i="1"/>
  <c r="F9" i="1"/>
  <c r="F11" i="1"/>
  <c r="D228" i="1" l="1"/>
  <c r="D227" i="1" s="1"/>
  <c r="D226" i="1" s="1"/>
  <c r="D224" i="1"/>
  <c r="D223" i="1" l="1"/>
  <c r="F224" i="1"/>
  <c r="F223" i="1" l="1"/>
  <c r="D217" i="1"/>
  <c r="F217" i="1" s="1"/>
  <c r="E19" i="5"/>
  <c r="D18" i="5"/>
  <c r="F18" i="5" s="1"/>
  <c r="E18" i="5" l="1"/>
</calcChain>
</file>

<file path=xl/sharedStrings.xml><?xml version="1.0" encoding="utf-8"?>
<sst xmlns="http://schemas.openxmlformats.org/spreadsheetml/2006/main" count="733" uniqueCount="471">
  <si>
    <t>ОТЧЕТ ОБ ИСПОЛНЕНИИ БЮДЖЕТА</t>
  </si>
  <si>
    <t>на 1 июля 2022 г.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</si>
  <si>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</si>
  <si>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</si>
  <si>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</si>
  <si>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</si>
  <si>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</si>
  <si>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</si>
  <si>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</si>
  <si>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</si>
  <si>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</si>
  <si>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</si>
  <si>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</si>
  <si>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</si>
  <si>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</si>
  <si>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</si>
  <si>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</si>
  <si>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</si>
  <si>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</si>
  <si>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</si>
  <si>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</si>
  <si>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</si>
  <si>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</si>
  <si>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</si>
  <si>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</si>
  <si>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</si>
  <si>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</si>
  <si>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</si>
  <si>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</si>
  <si>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</si>
  <si>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</si>
  <si>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</si>
  <si>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</si>
  <si>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</si>
  <si>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</si>
  <si>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</si>
  <si>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</si>
  <si>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</si>
  <si>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</si>
  <si>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</si>
  <si>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</si>
  <si>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</si>
  <si>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</si>
  <si>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</si>
  <si>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</si>
  <si>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</si>
  <si>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</si>
  <si>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</si>
  <si>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</si>
  <si>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</si>
  <si>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</si>
  <si>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</si>
  <si>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</si>
  <si>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</si>
  <si>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</si>
  <si>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</si>
  <si>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</si>
  <si>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</si>
  <si>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</si>
  <si>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</si>
  <si>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</si>
  <si>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</si>
  <si>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</si>
  <si>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</si>
  <si>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</si>
  <si>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</si>
  <si>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</si>
  <si>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</si>
  <si>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</si>
  <si>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</si>
  <si>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</si>
  <si>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</si>
  <si>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</si>
  <si>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</si>
  <si>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</si>
  <si>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</si>
  <si>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927 1 00 00000 00 0000 000</t>
  </si>
  <si>
    <t xml:space="preserve">  ГОСУДАРСТВЕННАЯ ПОШЛИНА</t>
  </si>
  <si>
    <t>927 1 08 00000 00 0000 000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</si>
  <si>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</si>
  <si>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927 1 08 04000 01 0000 110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</si>
  <si>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</si>
  <si>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927 1 08 04020 01 0000 110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</si>
  <si>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</si>
  <si>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927 1 11 00000 00 0000 000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</si>
  <si>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</si>
  <si>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927 1 11 05000 00 0000 120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</si>
  <si>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</si>
  <si>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927 1 11 05030 00 0000 120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</si>
  <si>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</si>
  <si>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927 1 11 05035 10 0000 120</t>
  </si>
  <si>
    <t xml:space="preserve">  ДОХОДЫ ОТ ОКАЗАНИЯ ПЛАТНЫХ УСЛУГ И КОМПЕНСАЦИИ ЗАТРАТ ГОСУДАРСТВА</t>
  </si>
  <si>
    <t>927 1 13 00000 00 0000 000</t>
  </si>
  <si>
    <t xml:space="preserve">  Доходы от компенсации затрат государства</t>
  </si>
  <si>
    <t>927 1 13 02000 00 0000 130</t>
  </si>
  <si>
    <t xml:space="preserve">  Прочие доходы от компенсации затрат государства</t>
  </si>
  <si>
    <t>927 1 13 02990 00 0000 130</t>
  </si>
  <si>
    <t xml:space="preserve">  Прочие доходы от компенсации затрат бюджетов сельских поселений</t>
  </si>
  <si>
    <t>927 1 13 02995 10 0000 130</t>
  </si>
  <si>
    <t xml:space="preserve">  БЕЗВОЗМЕЗДНЫЕ ПОСТУПЛЕНИЯ</t>
  </si>
  <si>
    <t>927 2 00 00000 00 0000 000</t>
  </si>
  <si>
    <t xml:space="preserve">  БЕЗВОЗМЕЗДНЫЕ ПОСТУПЛЕНИЯ ОТ ДРУГИХ БЮДЖЕТОВ БЮДЖЕТНОЙ СИСТЕМЫ РОССИЙСКОЙ ФЕДЕРАЦИИ</t>
  </si>
  <si>
    <t>927 2 02 00000 00 0000 000</t>
  </si>
  <si>
    <t xml:space="preserve">  Дотации бюджетам бюджетной системы Российской Федерации</t>
  </si>
  <si>
    <t>927 2 02 10000 00 0000 150</t>
  </si>
  <si>
    <t xml:space="preserve">  Дотации на выравнивание бюджетной обеспеченности</t>
  </si>
  <si>
    <t>927 2 02 15001 00 0000 150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</si>
  <si>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</si>
  <si>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927 2 02 15001 10 0000 150</t>
  </si>
  <si>
    <t xml:space="preserve">  Дотации бюджетам на поддержку мер по обеспечению сбалансированности бюджетов</t>
  </si>
  <si>
    <t>927 2 02 15002 00 0000 150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</si>
  <si>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</si>
  <si>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927 2 02 15002 10 0000 150</t>
  </si>
  <si>
    <t xml:space="preserve">  Субсидии бюджетам бюджетной системы Российской Федерации (межбюджетные субсидии)</t>
  </si>
  <si>
    <t>927 2 02 20000 00 0000 150</t>
  </si>
  <si>
    <t xml:space="preserve">  Прочие субсидии</t>
  </si>
  <si>
    <t>927 2 02 29999 00 0000 150</t>
  </si>
  <si>
    <t xml:space="preserve">  Прочие субсидии бюджетам сельских поселений</t>
  </si>
  <si>
    <t>927 2 02 29999 10 0000 150</t>
  </si>
  <si>
    <t xml:space="preserve">  Субвенции бюджетам бюджетной системы Российской Федерации</t>
  </si>
  <si>
    <t>927 2 02 30000 00 0000 150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</si>
  <si>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</si>
  <si>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927 2 02 35118 00 0000 150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</si>
  <si>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</si>
  <si>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927 2 02 35118 10 0000 150</t>
  </si>
  <si>
    <t xml:space="preserve">  Иные межбюджетные трансферты</t>
  </si>
  <si>
    <t>927 2 02 40000 00 0000 150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</si>
  <si>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</si>
  <si>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927 2 02 40014 00 0000 150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</si>
  <si>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</si>
  <si>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927 2 02 40014 10 0000 150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</si>
  <si>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</si>
  <si>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927 2 19 00000 00 0000 000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</si>
  <si>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</si>
  <si>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927 2 19 00000 10 0000 150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</si>
  <si>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</si>
  <si>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927 2 19 60010 10 0000 150</t>
  </si>
  <si>
    <t>010</t>
  </si>
  <si>
    <t>2. Расходы бюджета</t>
  </si>
  <si>
    <t>Код расхода по бюджетной классификации</t>
  </si>
  <si>
    <t>Расходы бюджета - всего</t>
  </si>
  <si>
    <t>927 0102 01 3 02 00070 000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</si>
  <si>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</si>
  <si>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927 0102 01 3 02 00070 100</t>
  </si>
  <si>
    <t xml:space="preserve">  Расходы на выплаты персоналу государственных (муниципальных) органов</t>
  </si>
  <si>
    <t>927 0102 01 3 02 00070 120</t>
  </si>
  <si>
    <t xml:space="preserve">  Фонд оплаты труда государственных (муниципальных) органов</t>
  </si>
  <si>
    <t>927 0102 01 3 02 00070 121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</si>
  <si>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</si>
  <si>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927 0102 01 3 02 00070 129</t>
  </si>
  <si>
    <t>927 0104 01 3 01 00050 000</t>
  </si>
  <si>
    <t>927 0104 01 3 01 00050 100</t>
  </si>
  <si>
    <t>927 0104 01 3 01 00050 120</t>
  </si>
  <si>
    <t>927 0104 01 3 01 00050 121</t>
  </si>
  <si>
    <t>927 0104 01 3 01 00050 129</t>
  </si>
  <si>
    <t xml:space="preserve">  Закупка товаров, работ и услуг для обеспечения государственных (муниципальных) нужд</t>
  </si>
  <si>
    <t>927 0104 01 3 01 00050 200</t>
  </si>
  <si>
    <t xml:space="preserve">  Иные закупки товаров, работ и услуг для обеспечения государственных (муниципальных) нужд</t>
  </si>
  <si>
    <t>927 0104 01 3 01 00050 240</t>
  </si>
  <si>
    <t xml:space="preserve">  Прочая закупка товаров, работ и услуг</t>
  </si>
  <si>
    <t>927 0104 01 3 01 00050 244</t>
  </si>
  <si>
    <t xml:space="preserve">  Закупка энергетических ресурсов</t>
  </si>
  <si>
    <t>927 0104 01 3 01 00050 247</t>
  </si>
  <si>
    <t xml:space="preserve">  Иные бюджетные ассигнования</t>
  </si>
  <si>
    <t>927 0104 01 3 01 00050 800</t>
  </si>
  <si>
    <t xml:space="preserve">  Уплата налогов, сборов и иных платежей</t>
  </si>
  <si>
    <t>927 0104 01 3 01 00050 850</t>
  </si>
  <si>
    <t xml:space="preserve">  Уплата налога на имущество организаций и земельного налога</t>
  </si>
  <si>
    <t>927 0104 01 3 01 00050 851</t>
  </si>
  <si>
    <t xml:space="preserve">  Уплата прочих налогов, сборов</t>
  </si>
  <si>
    <t>927 0104 01 3 01 00050 852</t>
  </si>
  <si>
    <t xml:space="preserve">  </t>
  </si>
  <si>
    <t>927 0104 37 9 00 19980 000</t>
  </si>
  <si>
    <t xml:space="preserve">  Межбюджетные трансферты</t>
  </si>
  <si>
    <t>927 0104 37 9 00 19980 500</t>
  </si>
  <si>
    <t>927 0104 37 9 00 19980 540</t>
  </si>
  <si>
    <t>927 0106 37 9 00 19990 000</t>
  </si>
  <si>
    <t>927 0106 37 9 00 19990 500</t>
  </si>
  <si>
    <t>927 0106 37 9 00 19990 540</t>
  </si>
  <si>
    <t>927 0111 01 3 06 20020 000</t>
  </si>
  <si>
    <t>927 0111 01 3 06 20020 800</t>
  </si>
  <si>
    <t xml:space="preserve">  Резервные средства</t>
  </si>
  <si>
    <t>927 0111 01 3 06 20020 870</t>
  </si>
  <si>
    <t>927 0113 01 1 01 20120 000</t>
  </si>
  <si>
    <t>927 0113 01 1 01 20120 200</t>
  </si>
  <si>
    <t>927 0113 01 1 01 20120 240</t>
  </si>
  <si>
    <t>927 0113 01 1 01 20120 247</t>
  </si>
  <si>
    <t>927 0113 01 2 01 20130 000</t>
  </si>
  <si>
    <t>927 0113 01 2 01 20130 200</t>
  </si>
  <si>
    <t>927 0113 01 2 01 20130 240</t>
  </si>
  <si>
    <t>927 0113 01 2 01 20130 244</t>
  </si>
  <si>
    <t>927 0113 01 3 04 00090 000</t>
  </si>
  <si>
    <t>927 0113 01 3 04 00090 800</t>
  </si>
  <si>
    <t>927 0113 01 3 04 00090 850</t>
  </si>
  <si>
    <t xml:space="preserve">  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</t>
  </si>
  <si>
    <t>927 0113 01 3 05 00010 000</t>
  </si>
  <si>
    <t>927 0113 01 3 05 00010 200</t>
  </si>
  <si>
    <t>927 0113 01 3 05 00010 240</t>
  </si>
  <si>
    <t>927 0113 33 9 00 20140 000</t>
  </si>
  <si>
    <t>927 0113 33 9 00 20140 200</t>
  </si>
  <si>
    <t>927 0113 33 9 00 20140 240</t>
  </si>
  <si>
    <t>927 0113 34 9 00 90020 000</t>
  </si>
  <si>
    <t>927 0113 34 9 00 90020 800</t>
  </si>
  <si>
    <t xml:space="preserve">  Исполнение судебных актов</t>
  </si>
  <si>
    <t>927 0113 34 9 00 90020 830</t>
  </si>
  <si>
    <t>927 0113 35 9 00 20030 000</t>
  </si>
  <si>
    <t>927 0113 35 9 00 20030 200</t>
  </si>
  <si>
    <t>927 0113 35 9 00 20030 240</t>
  </si>
  <si>
    <t>927 0113 35 9 00 20030 244</t>
  </si>
  <si>
    <t>927 0203 31 9 00 51180 000</t>
  </si>
  <si>
    <t>927 0203 31 9 00 51180 100</t>
  </si>
  <si>
    <t>927 0203 31 9 00 51180 120</t>
  </si>
  <si>
    <t>927 0203 31 9 00 51180 121</t>
  </si>
  <si>
    <t>927 0203 31 9 00 51180 129</t>
  </si>
  <si>
    <t>927 0203 31 9 00 51180 200</t>
  </si>
  <si>
    <t>927 0203 31 9 00 51180 240</t>
  </si>
  <si>
    <t>927 0203 31 9 00 51180 244</t>
  </si>
  <si>
    <t>927 0310 02 1 01 20010 000</t>
  </si>
  <si>
    <t>927 0310 02 1 01 20010 200</t>
  </si>
  <si>
    <t>927 0310 02 1 01 20010 240</t>
  </si>
  <si>
    <t>927 0310 02 1 01 60010 000</t>
  </si>
  <si>
    <t xml:space="preserve">  Предоставление субсидий бюджетным, автономным учреждениям и иным некоммерческим организациям</t>
  </si>
  <si>
    <t>927 0310 02 1 01 60010 600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</si>
  <si>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</si>
  <si>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927 0310 02 1 01 60010 630</t>
  </si>
  <si>
    <t xml:space="preserve">  Субсидии на возмещение недополученных доходов и (или) возмещение фактически понесенных затрат</t>
  </si>
  <si>
    <t>927 0310 02 1 01 60010 631</t>
  </si>
  <si>
    <t>927 0409 36 9 30 10020 000</t>
  </si>
  <si>
    <t>927 0409 36 9 30 10020 200</t>
  </si>
  <si>
    <t>927 0409 36 9 30 10020 240</t>
  </si>
  <si>
    <t>927 0409 36 9 30 10020 244</t>
  </si>
  <si>
    <t>927 0412 07 1 01 00040 000</t>
  </si>
  <si>
    <t>927 0412 07 1 01 00040 200</t>
  </si>
  <si>
    <t>927 0412 07 1 01 00040 240</t>
  </si>
  <si>
    <t>927 0503 03 1 01 20040 000</t>
  </si>
  <si>
    <t>927 0503 03 1 01 20040 200</t>
  </si>
  <si>
    <t>927 0503 03 1 01 20040 240</t>
  </si>
  <si>
    <t>927 0503 03 1 01 20040 247</t>
  </si>
  <si>
    <t>927 0503 03 1 01 20110 000</t>
  </si>
  <si>
    <t>927 0503 03 1 01 20110 200</t>
  </si>
  <si>
    <t>927 0503 03 1 01 20110 240</t>
  </si>
  <si>
    <t>927 0503 03 1 01 20110 244</t>
  </si>
  <si>
    <t>927 0503 03 2 01 20150 000</t>
  </si>
  <si>
    <t>927 0503 03 2 01 20150 200</t>
  </si>
  <si>
    <t>927 0503 03 2 01 20150 240</t>
  </si>
  <si>
    <t>927 0503 03 2 01 20160 000</t>
  </si>
  <si>
    <t>927 0503 03 2 01 20160 200</t>
  </si>
  <si>
    <t>927 0503 03 2 01 20160 240</t>
  </si>
  <si>
    <t>927 0503 08 1 01 20170 000</t>
  </si>
  <si>
    <t>927 0503 08 1 01 20170 200</t>
  </si>
  <si>
    <t>927 0503 08 1 01 20170 240</t>
  </si>
  <si>
    <t>927 0503 36 9 10 01120 000</t>
  </si>
  <si>
    <t>927 0503 36 9 10 01120 200</t>
  </si>
  <si>
    <t>927 0503 36 9 10 01120 240</t>
  </si>
  <si>
    <t>927 0503 36 9 20 01101 000</t>
  </si>
  <si>
    <t>927 0503 36 9 20 01101 200</t>
  </si>
  <si>
    <t>927 0503 36 9 20 01101 240</t>
  </si>
  <si>
    <t>927 0707 04 1 01 00060 000</t>
  </si>
  <si>
    <t>927 0707 04 1 01 00060 200</t>
  </si>
  <si>
    <t>927 0707 04 1 01 00060 240</t>
  </si>
  <si>
    <t>927 0801 05 1 01 60020 000</t>
  </si>
  <si>
    <t>927 0801 05 1 01 60020 600</t>
  </si>
  <si>
    <t xml:space="preserve">  Субсидии бюджетным учреждениям</t>
  </si>
  <si>
    <t>927 0801 05 1 01 60020 610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</si>
  <si>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</si>
  <si>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927 0801 05 1 01 60020 611</t>
  </si>
  <si>
    <t>927 0801 05 1 01 80340 000</t>
  </si>
  <si>
    <t>927 0801 05 1 01 80340 600</t>
  </si>
  <si>
    <t>927 0801 05 1 01 80340 610</t>
  </si>
  <si>
    <t>927 0801 05 1 01 80340 611</t>
  </si>
  <si>
    <t xml:space="preserve"> </t>
  </si>
  <si>
    <t>927 0801 05 1 01 S0340 000</t>
  </si>
  <si>
    <t>927 0801 05 1 01 S0340 600</t>
  </si>
  <si>
    <t>927 0801 05 1 01 S0340 610</t>
  </si>
  <si>
    <t>927 0801 05 1 01 S0340 611</t>
  </si>
  <si>
    <t>927 0801 05 2 01 60030 000</t>
  </si>
  <si>
    <t>927 0801 05 2 01 60030 600</t>
  </si>
  <si>
    <t>927 0801 05 2 01 60030 610</t>
  </si>
  <si>
    <t>927 0801 05 2 01 60030 611</t>
  </si>
  <si>
    <t>927 1001 01 3 03 00080 000</t>
  </si>
  <si>
    <t xml:space="preserve">  Социальное обеспечение и иные выплаты населению</t>
  </si>
  <si>
    <t>927 1001 01 3 03 00080 300</t>
  </si>
  <si>
    <t xml:space="preserve">  Социальные выплаты гражданам, кроме публичных нормативных социальных выплат</t>
  </si>
  <si>
    <t>927 1001 01 3 03 00080 320</t>
  </si>
  <si>
    <t xml:space="preserve">  Пособия, компенсации и иные социальные выплаты гражданам, кроме публичных нормативных обязательств</t>
  </si>
  <si>
    <t>927 1001 01 3 03 00080 321</t>
  </si>
  <si>
    <t>927 1006 09 1 02 20060 000</t>
  </si>
  <si>
    <t>927 1006 09 1 02 20060 200</t>
  </si>
  <si>
    <t>927 1006 09 1 02 20060 240</t>
  </si>
  <si>
    <t>927 1101 06 1 01 00030 000</t>
  </si>
  <si>
    <t>927 1101 06 1 01 00030 200</t>
  </si>
  <si>
    <t>927 1101 06 1 01 00030 240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</si>
  <si>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</si>
  <si>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</si>
  <si>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</si>
  <si>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</si>
  <si>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</si>
  <si>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</si>
  <si>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</si>
  <si>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</si>
  <si>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</si>
  <si>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</si>
  <si>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</si>
  <si>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</si>
  <si>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</si>
  <si>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</si>
  <si>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</si>
  <si>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927 01 05 02 00 00 0000 500</t>
  </si>
  <si>
    <t xml:space="preserve">  Увеличение прочих остатков денежных средств бюджетов</t>
  </si>
  <si>
    <t>927 01 05 02 01 00 0000 510</t>
  </si>
  <si>
    <t xml:space="preserve">  Увеличение прочих остатков денежных средств бюджетов сельских поселений</t>
  </si>
  <si>
    <t>927 01 05 02 01 10 0000 510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</si>
  <si>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</si>
  <si>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</si>
  <si>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</si>
  <si>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</si>
  <si>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927 01 05 02 00 00 0000 600</t>
  </si>
  <si>
    <t xml:space="preserve">  Уменьшение прочих остатков денежных средств бюджетов</t>
  </si>
  <si>
    <t>927 01 05 02 01 00 0000 610</t>
  </si>
  <si>
    <t xml:space="preserve">  Уменьшение прочих остатков денежных средств бюджетов сельских поселений</t>
  </si>
  <si>
    <t>927 01 05 02 01 10 0000 610</t>
  </si>
  <si>
    <t xml:space="preserve">Анализ исполнения бюджета Китовского сельского поселения по доходам </t>
  </si>
  <si>
    <t>Код доходов по КД</t>
  </si>
  <si>
    <t>Утвержденные плановые назначения в последней редакции решения, руб.</t>
  </si>
  <si>
    <t>НАЛОГОВЫЕ И НЕНАЛОГОВЫЕ ДОХОДЫ - ВСЕГО</t>
  </si>
  <si>
    <t>000 1 00 0000 00 0000 000</t>
  </si>
  <si>
    <t>НАЛОГИ НА ПРИБЫЛЬ, ДОХОДЫ</t>
  </si>
  <si>
    <t>000 1 01 00000 00 0000 000</t>
  </si>
  <si>
    <t>000 1 05 00000 00 0000 000</t>
  </si>
  <si>
    <t xml:space="preserve">НАЛОГИ НА ИМУЩЕСТВО </t>
  </si>
  <si>
    <t>000 1 06 00000 00 0000 000</t>
  </si>
  <si>
    <t>ГОСУДАРСТВЕННАЯ ПОШЛИНА</t>
  </si>
  <si>
    <t>000 1 08 00000 00 0000 000</t>
  </si>
  <si>
    <t>НАЛОГОВЫЕ ДОХОДЫ-ВСЕГО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</si>
  <si>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</si>
  <si>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</si>
  <si>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ОКАЗАНИЯ ПЛАТНЫХ УСЛУГ (РАБОТ)  И КОМПЕНСАЦИИ ЗАТРАТ ГОСУДАРСТВА</t>
  </si>
  <si>
    <t>000 1 13 00000 00 0000 000</t>
  </si>
  <si>
    <t>НЕНАЛОГОВЫЕ ДОХОДЫ-ВСЕГО</t>
  </si>
  <si>
    <t>000 2 02 00000 00 0000 000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</si>
  <si>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</si>
  <si>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</si>
  <si>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СЕЛЬСКИХ ПОСЕЛЕНИЙ НА ПОДДЕРЖКУ МЕР ПО ОБЕСПЕЧЕНИЮ СБАЛАНСИРОВАННОСТИ БЮДЖЕТОВ</t>
  </si>
  <si>
    <t>000 2 0215002 10 0000 150</t>
  </si>
  <si>
    <t>ПРОЧИЕ СУБСИДИИ БЮДЖЕТАМ СЕЛЬСКИХ ПОСЕЛЕНИЙ</t>
  </si>
  <si>
    <t>000 2 02 29999 10 0000 150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</si>
  <si>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</si>
  <si>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</si>
  <si>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</si>
  <si>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000 2 02 04000 00 0000 150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</si>
  <si>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</si>
  <si>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</si>
  <si>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ДОХОДЫ БЮДЖЕТА -ВСЕГО</t>
  </si>
  <si>
    <t>000 8 50 00000 00 0000 000</t>
  </si>
  <si>
    <t>БЕЗВОЗМЕЗДНЫЕ ПОСТУПЛЕНИЯ ОТ ДРУГИХ БЮДЖЕТОВ БЮДЖЕТНОЙ СИСТЕМЫ РОССИЙСКОЙ ФЕДЕРАЦИИ - ВСЕГО</t>
  </si>
  <si>
    <t>Наименование показателя</t>
  </si>
  <si>
    <t>Исполнено, руб.</t>
  </si>
  <si>
    <t>Отклонение от плановых назначений, руб.</t>
  </si>
  <si>
    <t>Уровень исполнения, %</t>
  </si>
  <si>
    <t>НАЛОГИ НА СОВОКУПНЫЙ ДОХОД</t>
  </si>
  <si>
    <t xml:space="preserve">Приложение №3
к постановлению
Администрации Китовского
сельского поселения
от _________.2022 №_____
</t>
  </si>
  <si>
    <t>Сведения об исполнение бюджета Китовского сельского поселения</t>
  </si>
  <si>
    <t>Вед.</t>
  </si>
  <si>
    <t>Разд.</t>
  </si>
  <si>
    <t>Уточненный план</t>
  </si>
  <si>
    <t>Исполнение</t>
  </si>
  <si>
    <t>Отклонение от плана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</si>
  <si>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</si>
  <si>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</si>
  <si>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</si>
  <si>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</si>
  <si>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</si>
  <si>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</si>
  <si>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</si>
  <si>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</si>
  <si>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</si>
  <si>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</si>
  <si>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</si>
  <si>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</si>
  <si>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</si>
  <si>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</si>
  <si>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</si>
  <si>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</si>
  <si>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</si>
  <si>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</si>
  <si>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</si>
  <si>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</si>
  <si>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</si>
  <si>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</si>
  <si>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</si>
  <si>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</si>
  <si>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</si>
  <si>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 xml:space="preserve">Всего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</si>
  <si>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</si>
  <si>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</si>
  <si>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</si>
  <si>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</si>
  <si>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</si>
  <si>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</si>
  <si>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</si>
  <si>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</si>
  <si>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</si>
  <si>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</si>
  <si>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</si>
  <si>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</si>
  <si>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</si>
  <si>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</si>
  <si>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</si>
  <si>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</si>
  <si>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</si>
  <si>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0801</t>
  </si>
  <si>
    <t>Приложение №4
к постановлению
Администрации Китовского
сельского поселения
от _________.2022 №____</t>
  </si>
  <si>
    <t>Приложение №1
к постановлению
Администрации Китовского
сельского поселения
от _______.2022 г. №_____</t>
  </si>
  <si>
    <t>Приложение №2
к постановлению
Администрации Китовского
сельского поселения
от ________.2022 № _____</t>
  </si>
  <si>
    <t>Сведения</t>
  </si>
  <si>
    <t>об исполнении бюджета Китовского сельского поселения по расходам</t>
  </si>
  <si>
    <t>№ п/п</t>
  </si>
  <si>
    <t>Наименование муниципальной программы Китовского сельского поселения</t>
  </si>
  <si>
    <t xml:space="preserve">Уточненный план </t>
  </si>
  <si>
    <t xml:space="preserve">Исполнение </t>
  </si>
  <si>
    <t>«Муниципальное управление Китовского сельского поселения»</t>
  </si>
  <si>
    <t>«Обеспечение пожарной безопасности в Китовском сельском поселении»</t>
  </si>
  <si>
    <t>«Благоустройство Китовского сельского поселения»</t>
  </si>
  <si>
    <t>«Молодое поколение»</t>
  </si>
  <si>
    <t xml:space="preserve">«Развитие культуры на территории Китовского сельского поселения» </t>
  </si>
  <si>
    <t>«Развитие массового спорта и физической культуры в Китовском сельском поселении»</t>
  </si>
  <si>
    <t>«Развитие и поддержка малого и среднего предпринимательства в Китовском сельском поселении Шуйского муниципального района»</t>
  </si>
  <si>
    <t xml:space="preserve">«Энергосбережение и повышение энергетической эффективности экономики и сокращения издержек в бюджетном секторе Китовского сельского поселения» </t>
  </si>
  <si>
    <t>«Улучшение условий и охраны труда в Китовском сельском поселении»</t>
  </si>
  <si>
    <t>Итого по муниципальным программам:</t>
  </si>
  <si>
    <t>Непрограммные направления деятельности органов местного самоуправления Китовского сельского поселения</t>
  </si>
  <si>
    <t>ВСЕГО:</t>
  </si>
  <si>
    <t xml:space="preserve">Информация о долговых обязательствах Китовского сельского поселения </t>
  </si>
  <si>
    <t>в т.ч.  по муниципальным гарантиям Китовского сельского поселения, руб.</t>
  </si>
  <si>
    <t xml:space="preserve">Долг </t>
  </si>
  <si>
    <t>на 01.01.2022</t>
  </si>
  <si>
    <t>в т.ч.</t>
  </si>
  <si>
    <t>кредиты банков</t>
  </si>
  <si>
    <t>0,0 </t>
  </si>
  <si>
    <t>предоставление гарантий</t>
  </si>
  <si>
    <t xml:space="preserve">Погашение </t>
  </si>
  <si>
    <t>кредиты областного бюджета</t>
  </si>
  <si>
    <t>исполнение гарантий (гарантийный случай)</t>
  </si>
  <si>
    <t>Изменение долга по сравнению с началом года</t>
  </si>
  <si>
    <t>«увеличение»+</t>
  </si>
  <si>
    <t>«уменьшение»-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</si>
  <si>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</si>
  <si>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</si>
  <si>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 полугодие 2022 года</t>
  </si>
  <si>
    <t>за 1 полугодие 2022 года</t>
  </si>
  <si>
    <t>Исполнено в                  1 полугодии 2021 года, руб.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</si>
  <si>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</si>
  <si>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</si>
  <si>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</si>
  <si>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927 0801 05 1 01 60050 600</t>
  </si>
  <si>
    <t>927 0801 05 1 01 60050 000</t>
  </si>
  <si>
    <t>927 0801 05 1 01 60050 610</t>
  </si>
  <si>
    <t>927 0801 05 1 01 60050 612</t>
  </si>
  <si>
    <t>Прочая закупка товаров, работ и услуг</t>
  </si>
  <si>
    <t>927 0113 01 1 01 20120 244</t>
  </si>
  <si>
    <t>928 0113 01 3 04 00090 853</t>
  </si>
  <si>
    <t>Уплата иных платежей</t>
  </si>
  <si>
    <t>928 0310 02 1 01 20010 244</t>
  </si>
  <si>
    <t>928 0503 03 2 01 20150 244</t>
  </si>
  <si>
    <r>
      <t>по расходам за 1 полугодие 2022 года</t>
    </r>
    <r>
      <rPr>
        <sz val="12"/>
        <color rgb="FF000000"/>
        <rFont val="Times New Roman"/>
        <family val="1"/>
        <charset val="204"/>
      </rPr>
      <t xml:space="preserve"> </t>
    </r>
  </si>
  <si>
    <t>в разрезе муниципальных программ в 1 полугодие 2022 года</t>
  </si>
  <si>
    <t>на 1 июля 2022 года</t>
  </si>
  <si>
    <t>Привлечение факт за 2 квартал 2022 год</t>
  </si>
  <si>
    <t>факт за 2 квартал 2022 год</t>
  </si>
  <si>
    <t>Размер долга на 01.07.2022 года</t>
  </si>
  <si>
    <t>Приложение №5
к постановлению                                 Администрации Китовского
сельского поселения
от ________.2022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</si>
</sst>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/>
    <xf numFmtId="0" fontId="0" fillId="0" borderId="3" xfId="0" applyBorder="1"/>
    <xf numFmtId="49" fontId="0" fillId="0" borderId="3" xfId="0" applyNumberFormat="1" applyBorder="1"/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horizontal="center"/>
    </xf>
    <xf numFmtId="4" fontId="0" fillId="0" borderId="3" xfId="0" applyNumberFormat="1" applyBorder="1"/>
    <xf numFmtId="0" fontId="0" fillId="2" borderId="3" xfId="0" applyFill="1" applyBorder="1" applyAlignment="1">
      <alignment wrapText="1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4" fontId="0" fillId="2" borderId="3" xfId="0" applyNumberFormat="1" applyFill="1" applyBorder="1"/>
    <xf numFmtId="0" fontId="5" fillId="0" borderId="0" xfId="0" applyFont="1" applyAlignment="1">
      <alignment vertical="center" wrapText="1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0" fillId="2" borderId="3" xfId="0" applyFill="1" applyBorder="1" applyAlignment="1">
      <alignment horizontal="center" wrapText="1"/>
    </xf>
    <xf numFmtId="4" fontId="0" fillId="2" borderId="3" xfId="0" applyNumberFormat="1" applyFill="1" applyBorder="1" applyAlignment="1">
      <alignment wrapText="1"/>
    </xf>
    <xf numFmtId="4" fontId="0" fillId="2" borderId="3" xfId="0" applyNumberFormat="1" applyFill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" fontId="0" fillId="0" borderId="3" xfId="0" applyNumberForma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justify" vertical="center" wrapText="1"/>
    </xf>
    <xf numFmtId="10" fontId="6" fillId="0" borderId="3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4" fontId="0" fillId="0" borderId="3" xfId="0" applyNumberForma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view="pageBreakPreview" zoomScale="60" zoomScaleNormal="100" workbookViewId="0">
      <selection activeCell="D1" sqref="D1:F1"/>
    </sheetView>
  </sheetViews>
  <sheetFormatPr defaultRowHeight="15.75" x14ac:dyDescent="0.25"/>
  <cols>
    <col min="1" max="1" width="39" customWidth="1"/>
    <col min="2" max="2" width="7.25" customWidth="1"/>
    <col min="3" max="3" width="25.25" customWidth="1"/>
    <col min="4" max="4" width="15.375" customWidth="1"/>
    <col min="5" max="5" width="16.5" customWidth="1"/>
    <col min="6" max="6" width="15.625" customWidth="1"/>
    <col min="8" max="8" width="12.375" bestFit="1" customWidth="1"/>
    <col min="9" max="10" width="11.375" bestFit="1" customWidth="1"/>
  </cols>
  <sheetData>
    <row r="1" spans="1:7" ht="92.25" customHeight="1" x14ac:dyDescent="0.25">
      <c r="D1" s="94" t="s">
        <v>412</v>
      </c>
      <c r="E1" s="94"/>
      <c r="F1" s="94"/>
      <c r="G1" s="1"/>
    </row>
    <row r="2" spans="1:7" x14ac:dyDescent="0.25">
      <c r="E2" s="1"/>
    </row>
    <row r="3" spans="1:7" x14ac:dyDescent="0.25">
      <c r="A3" s="95" t="s">
        <v>0</v>
      </c>
      <c r="B3" s="95"/>
      <c r="C3" s="95"/>
      <c r="D3" s="95"/>
      <c r="E3" s="95"/>
      <c r="F3" s="95"/>
      <c r="G3" s="2"/>
    </row>
    <row r="4" spans="1:7" x14ac:dyDescent="0.25">
      <c r="A4" s="92" t="s">
        <v>1</v>
      </c>
      <c r="B4" s="92"/>
      <c r="C4" s="92"/>
      <c r="D4" s="92"/>
      <c r="E4" s="92"/>
      <c r="F4" s="92"/>
      <c r="G4" s="3"/>
    </row>
    <row r="6" spans="1:7" x14ac:dyDescent="0.25">
      <c r="A6" s="92" t="s">
        <v>2</v>
      </c>
      <c r="B6" s="92"/>
      <c r="C6" s="92"/>
      <c r="D6" s="92"/>
      <c r="E6" s="92"/>
      <c r="F6" s="92"/>
    </row>
    <row r="7" spans="1:7" ht="47.25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7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7" x14ac:dyDescent="0.25">
      <c r="A9" s="6" t="s">
        <v>9</v>
      </c>
      <c r="B9" s="12" t="s">
        <v>137</v>
      </c>
      <c r="C9" s="7" t="s">
        <v>10</v>
      </c>
      <c r="D9" s="8">
        <f>D11+D44+D56</f>
        <v>11316232.58</v>
      </c>
      <c r="E9" s="8">
        <f>E11+E44+E56</f>
        <v>4982203.25</v>
      </c>
      <c r="F9" s="8">
        <f>D9-E9</f>
        <v>6334029.3300000001</v>
      </c>
    </row>
    <row r="10" spans="1:7" x14ac:dyDescent="0.25">
      <c r="A10" s="9" t="s">
        <v>11</v>
      </c>
      <c r="B10" s="10"/>
      <c r="C10" s="9"/>
      <c r="D10" s="9"/>
      <c r="E10" s="9"/>
      <c r="F10" s="9"/>
    </row>
    <row r="11" spans="1:7" ht="31.5" x14ac:dyDescent="0.25">
      <c r="A11" s="11" t="s">
        <v>12</v>
      </c>
      <c r="B11" s="12" t="s">
        <v>137</v>
      </c>
      <c r="C11" s="7" t="s">
        <v>13</v>
      </c>
      <c r="D11" s="8">
        <f>D12+D25+D30</f>
        <v>1900000</v>
      </c>
      <c r="E11" s="8">
        <f>E12+E25+E30</f>
        <v>154050.69999999995</v>
      </c>
      <c r="F11" s="8">
        <f t="shared" ref="F11:F16" si="0">D11-E11</f>
        <v>1745949.3</v>
      </c>
    </row>
    <row r="12" spans="1:7" x14ac:dyDescent="0.25">
      <c r="A12" s="13" t="s">
        <v>14</v>
      </c>
      <c r="B12" s="14" t="s">
        <v>137</v>
      </c>
      <c r="C12" s="26" t="s">
        <v>15</v>
      </c>
      <c r="D12" s="15">
        <f>D13</f>
        <v>400000</v>
      </c>
      <c r="E12" s="15">
        <f>E13</f>
        <v>192540.25</v>
      </c>
      <c r="F12" s="15">
        <f t="shared" si="0"/>
        <v>207459.75</v>
      </c>
    </row>
    <row r="13" spans="1:7" x14ac:dyDescent="0.25">
      <c r="A13" s="16" t="s">
        <v>16</v>
      </c>
      <c r="B13" s="17" t="s">
        <v>137</v>
      </c>
      <c r="C13" s="5" t="s">
        <v>17</v>
      </c>
      <c r="D13" s="18">
        <f>D14+D18+D21</f>
        <v>400000</v>
      </c>
      <c r="E13" s="18">
        <f>E14+E18+E21</f>
        <v>192540.25</v>
      </c>
      <c r="F13" s="18">
        <f t="shared" si="0"/>
        <v>207459.75</v>
      </c>
    </row>
    <row r="14" spans="1:7" ht="110.25" x14ac:dyDescent="0.25">
      <c r="A14" s="16" t="s">
        <v>18</v>
      </c>
      <c r="B14" s="17" t="s">
        <v>137</v>
      </c>
      <c r="C14" s="5" t="s">
        <v>19</v>
      </c>
      <c r="D14" s="18">
        <f>D15</f>
        <v>396000</v>
      </c>
      <c r="E14" s="18">
        <f>E15+E16+E17</f>
        <v>189535.44</v>
      </c>
      <c r="F14" s="18">
        <f t="shared" si="0"/>
        <v>206464.56</v>
      </c>
    </row>
    <row r="15" spans="1:7" ht="157.5" x14ac:dyDescent="0.25">
      <c r="A15" s="19" t="s">
        <v>20</v>
      </c>
      <c r="B15" s="20" t="s">
        <v>137</v>
      </c>
      <c r="C15" s="27" t="s">
        <v>21</v>
      </c>
      <c r="D15" s="22">
        <v>396000</v>
      </c>
      <c r="E15" s="22">
        <v>189359.17</v>
      </c>
      <c r="F15" s="22">
        <f t="shared" si="0"/>
        <v>206640.83</v>
      </c>
    </row>
    <row r="16" spans="1:7" ht="126" x14ac:dyDescent="0.25">
      <c r="A16" s="19" t="s">
        <v>22</v>
      </c>
      <c r="B16" s="20" t="s">
        <v>137</v>
      </c>
      <c r="C16" s="27" t="s">
        <v>23</v>
      </c>
      <c r="D16" s="21">
        <v>0</v>
      </c>
      <c r="E16" s="21">
        <v>35.49</v>
      </c>
      <c r="F16" s="22">
        <f t="shared" si="0"/>
        <v>-35.49</v>
      </c>
    </row>
    <row r="17" spans="1:6" ht="157.5" x14ac:dyDescent="0.25">
      <c r="A17" s="19" t="s">
        <v>25</v>
      </c>
      <c r="B17" s="20" t="s">
        <v>137</v>
      </c>
      <c r="C17" s="27" t="s">
        <v>26</v>
      </c>
      <c r="D17" s="21">
        <v>0</v>
      </c>
      <c r="E17" s="21">
        <v>140.78</v>
      </c>
      <c r="F17" s="22">
        <f t="shared" ref="F17:F47" si="1">D17-E17</f>
        <v>-140.78</v>
      </c>
    </row>
    <row r="18" spans="1:6" ht="173.25" x14ac:dyDescent="0.25">
      <c r="A18" s="16" t="s">
        <v>27</v>
      </c>
      <c r="B18" s="17" t="s">
        <v>137</v>
      </c>
      <c r="C18" s="5" t="s">
        <v>28</v>
      </c>
      <c r="D18" s="18">
        <f>D19</f>
        <v>1000</v>
      </c>
      <c r="E18" s="9">
        <f>E19+E20</f>
        <v>624.49</v>
      </c>
      <c r="F18" s="18">
        <f t="shared" si="1"/>
        <v>375.51</v>
      </c>
    </row>
    <row r="19" spans="1:6" ht="220.5" x14ac:dyDescent="0.25">
      <c r="A19" s="19" t="s">
        <v>29</v>
      </c>
      <c r="B19" s="20" t="s">
        <v>137</v>
      </c>
      <c r="C19" s="27" t="s">
        <v>30</v>
      </c>
      <c r="D19" s="22">
        <v>1000</v>
      </c>
      <c r="E19" s="21">
        <v>578.75</v>
      </c>
      <c r="F19" s="22">
        <f t="shared" si="1"/>
        <v>421.25</v>
      </c>
    </row>
    <row r="20" spans="1:6" ht="189" x14ac:dyDescent="0.25">
      <c r="A20" s="19" t="s">
        <v>31</v>
      </c>
      <c r="B20" s="20" t="s">
        <v>137</v>
      </c>
      <c r="C20" s="27" t="s">
        <v>32</v>
      </c>
      <c r="D20" s="21">
        <v>0</v>
      </c>
      <c r="E20" s="21">
        <v>45.74</v>
      </c>
      <c r="F20" s="22">
        <f t="shared" si="1"/>
        <v>-45.74</v>
      </c>
    </row>
    <row r="21" spans="1:6" ht="63" x14ac:dyDescent="0.25">
      <c r="A21" s="16" t="s">
        <v>33</v>
      </c>
      <c r="B21" s="17" t="s">
        <v>137</v>
      </c>
      <c r="C21" s="5" t="s">
        <v>34</v>
      </c>
      <c r="D21" s="18">
        <f>D22</f>
        <v>3000</v>
      </c>
      <c r="E21" s="18">
        <f>E22+E23+E24</f>
        <v>2380.3199999999997</v>
      </c>
      <c r="F21" s="18">
        <f t="shared" si="1"/>
        <v>619.68000000000029</v>
      </c>
    </row>
    <row r="22" spans="1:6" ht="110.25" x14ac:dyDescent="0.25">
      <c r="A22" s="19" t="s">
        <v>35</v>
      </c>
      <c r="B22" s="20" t="s">
        <v>137</v>
      </c>
      <c r="C22" s="27" t="s">
        <v>36</v>
      </c>
      <c r="D22" s="22">
        <v>3000</v>
      </c>
      <c r="E22" s="22">
        <v>2342.14</v>
      </c>
      <c r="F22" s="22">
        <f t="shared" si="1"/>
        <v>657.86000000000013</v>
      </c>
    </row>
    <row r="23" spans="1:6" ht="78.75" x14ac:dyDescent="0.25">
      <c r="A23" s="19" t="s">
        <v>37</v>
      </c>
      <c r="B23" s="20" t="s">
        <v>137</v>
      </c>
      <c r="C23" s="27" t="s">
        <v>38</v>
      </c>
      <c r="D23" s="21">
        <v>0</v>
      </c>
      <c r="E23" s="21">
        <v>25.68</v>
      </c>
      <c r="F23" s="22">
        <f t="shared" si="1"/>
        <v>-25.68</v>
      </c>
    </row>
    <row r="24" spans="1:6" ht="110.25" x14ac:dyDescent="0.25">
      <c r="A24" s="19" t="s">
        <v>447</v>
      </c>
      <c r="B24" s="20" t="s">
        <v>137</v>
      </c>
      <c r="C24" s="27" t="s">
        <v>446</v>
      </c>
      <c r="D24" s="21">
        <v>0</v>
      </c>
      <c r="E24" s="21">
        <v>12.5</v>
      </c>
      <c r="F24" s="22">
        <f t="shared" si="1"/>
        <v>-12.5</v>
      </c>
    </row>
    <row r="25" spans="1:6" x14ac:dyDescent="0.25">
      <c r="A25" s="11" t="s">
        <v>39</v>
      </c>
      <c r="B25" s="12" t="s">
        <v>137</v>
      </c>
      <c r="C25" s="7" t="s">
        <v>40</v>
      </c>
      <c r="D25" s="6">
        <v>0</v>
      </c>
      <c r="E25" s="8">
        <f>E26</f>
        <v>-6329.7800000000007</v>
      </c>
      <c r="F25" s="18">
        <f t="shared" si="1"/>
        <v>6329.7800000000007</v>
      </c>
    </row>
    <row r="26" spans="1:6" x14ac:dyDescent="0.25">
      <c r="A26" s="16" t="s">
        <v>41</v>
      </c>
      <c r="B26" s="17" t="s">
        <v>137</v>
      </c>
      <c r="C26" s="5" t="s">
        <v>42</v>
      </c>
      <c r="D26" s="9">
        <v>0</v>
      </c>
      <c r="E26" s="18">
        <f>E27</f>
        <v>-6329.7800000000007</v>
      </c>
      <c r="F26" s="18">
        <f t="shared" si="1"/>
        <v>6329.7800000000007</v>
      </c>
    </row>
    <row r="27" spans="1:6" x14ac:dyDescent="0.25">
      <c r="A27" s="16" t="s">
        <v>41</v>
      </c>
      <c r="B27" s="17" t="s">
        <v>137</v>
      </c>
      <c r="C27" s="5" t="s">
        <v>43</v>
      </c>
      <c r="D27" s="9">
        <v>0</v>
      </c>
      <c r="E27" s="18">
        <f>SUM(E28:E29)</f>
        <v>-6329.7800000000007</v>
      </c>
      <c r="F27" s="18">
        <f t="shared" si="1"/>
        <v>6329.7800000000007</v>
      </c>
    </row>
    <row r="28" spans="1:6" ht="63" x14ac:dyDescent="0.25">
      <c r="A28" s="19" t="s">
        <v>44</v>
      </c>
      <c r="B28" s="20" t="s">
        <v>137</v>
      </c>
      <c r="C28" s="27" t="s">
        <v>45</v>
      </c>
      <c r="D28" s="21">
        <v>0</v>
      </c>
      <c r="E28" s="22">
        <v>-6311.1</v>
      </c>
      <c r="F28" s="22">
        <f t="shared" si="1"/>
        <v>6311.1</v>
      </c>
    </row>
    <row r="29" spans="1:6" ht="31.5" x14ac:dyDescent="0.25">
      <c r="A29" s="19" t="s">
        <v>46</v>
      </c>
      <c r="B29" s="20" t="s">
        <v>137</v>
      </c>
      <c r="C29" s="27" t="s">
        <v>47</v>
      </c>
      <c r="D29" s="21">
        <v>0</v>
      </c>
      <c r="E29" s="21">
        <v>-18.68</v>
      </c>
      <c r="F29" s="22">
        <f t="shared" si="1"/>
        <v>18.68</v>
      </c>
    </row>
    <row r="30" spans="1:6" x14ac:dyDescent="0.25">
      <c r="A30" s="11" t="s">
        <v>48</v>
      </c>
      <c r="B30" s="12" t="s">
        <v>137</v>
      </c>
      <c r="C30" s="7" t="s">
        <v>49</v>
      </c>
      <c r="D30" s="8">
        <f>D31+D35</f>
        <v>1500000</v>
      </c>
      <c r="E30" s="8">
        <f>E31+E35</f>
        <v>-32159.770000000048</v>
      </c>
      <c r="F30" s="8">
        <f>D30-E30</f>
        <v>1532159.77</v>
      </c>
    </row>
    <row r="31" spans="1:6" x14ac:dyDescent="0.25">
      <c r="A31" s="16" t="s">
        <v>50</v>
      </c>
      <c r="B31" s="17" t="s">
        <v>137</v>
      </c>
      <c r="C31" s="5" t="s">
        <v>51</v>
      </c>
      <c r="D31" s="18">
        <f>D32</f>
        <v>400000</v>
      </c>
      <c r="E31" s="18">
        <f>E32</f>
        <v>215952.72</v>
      </c>
      <c r="F31" s="18">
        <f t="shared" si="1"/>
        <v>184047.28</v>
      </c>
    </row>
    <row r="32" spans="1:6" ht="62.25" customHeight="1" x14ac:dyDescent="0.25">
      <c r="A32" s="16" t="s">
        <v>52</v>
      </c>
      <c r="B32" s="17" t="s">
        <v>137</v>
      </c>
      <c r="C32" s="5" t="s">
        <v>53</v>
      </c>
      <c r="D32" s="18">
        <f>D33</f>
        <v>400000</v>
      </c>
      <c r="E32" s="18">
        <f>SUM(E33:E34)</f>
        <v>215952.72</v>
      </c>
      <c r="F32" s="18">
        <f t="shared" si="1"/>
        <v>184047.28</v>
      </c>
    </row>
    <row r="33" spans="1:6" ht="126" x14ac:dyDescent="0.25">
      <c r="A33" s="19" t="s">
        <v>54</v>
      </c>
      <c r="B33" s="20" t="s">
        <v>137</v>
      </c>
      <c r="C33" s="27" t="s">
        <v>55</v>
      </c>
      <c r="D33" s="22">
        <v>400000</v>
      </c>
      <c r="E33" s="22">
        <v>207248.07</v>
      </c>
      <c r="F33" s="22">
        <f t="shared" si="1"/>
        <v>192751.93</v>
      </c>
    </row>
    <row r="34" spans="1:6" ht="81.75" customHeight="1" x14ac:dyDescent="0.25">
      <c r="A34" s="19" t="s">
        <v>56</v>
      </c>
      <c r="B34" s="20" t="s">
        <v>137</v>
      </c>
      <c r="C34" s="27" t="s">
        <v>57</v>
      </c>
      <c r="D34" s="21">
        <v>0</v>
      </c>
      <c r="E34" s="22">
        <v>8704.65</v>
      </c>
      <c r="F34" s="22">
        <f t="shared" si="1"/>
        <v>-8704.65</v>
      </c>
    </row>
    <row r="35" spans="1:6" x14ac:dyDescent="0.25">
      <c r="A35" s="16" t="s">
        <v>58</v>
      </c>
      <c r="B35" s="17" t="s">
        <v>137</v>
      </c>
      <c r="C35" s="5" t="s">
        <v>59</v>
      </c>
      <c r="D35" s="18">
        <f>D36+D40</f>
        <v>1100000</v>
      </c>
      <c r="E35" s="18">
        <f>E36+E40</f>
        <v>-248112.49000000005</v>
      </c>
      <c r="F35" s="18">
        <f t="shared" si="1"/>
        <v>1348112.49</v>
      </c>
    </row>
    <row r="36" spans="1:6" x14ac:dyDescent="0.25">
      <c r="A36" s="16" t="s">
        <v>60</v>
      </c>
      <c r="B36" s="17" t="s">
        <v>137</v>
      </c>
      <c r="C36" s="5" t="s">
        <v>61</v>
      </c>
      <c r="D36" s="18">
        <f>D37</f>
        <v>600000</v>
      </c>
      <c r="E36" s="18">
        <f>E37</f>
        <v>346488.05</v>
      </c>
      <c r="F36" s="18">
        <f t="shared" si="1"/>
        <v>253511.95</v>
      </c>
    </row>
    <row r="37" spans="1:6" ht="63" x14ac:dyDescent="0.25">
      <c r="A37" s="16" t="s">
        <v>62</v>
      </c>
      <c r="B37" s="17" t="s">
        <v>137</v>
      </c>
      <c r="C37" s="5" t="s">
        <v>63</v>
      </c>
      <c r="D37" s="18">
        <f>D38+D39</f>
        <v>600000</v>
      </c>
      <c r="E37" s="18">
        <f>E38+E39</f>
        <v>346488.05</v>
      </c>
      <c r="F37" s="18">
        <f t="shared" si="1"/>
        <v>253511.95</v>
      </c>
    </row>
    <row r="38" spans="1:6" ht="110.25" x14ac:dyDescent="0.25">
      <c r="A38" s="19" t="s">
        <v>64</v>
      </c>
      <c r="B38" s="20" t="s">
        <v>137</v>
      </c>
      <c r="C38" s="27" t="s">
        <v>65</v>
      </c>
      <c r="D38" s="22">
        <v>600000</v>
      </c>
      <c r="E38" s="22">
        <v>347196.91</v>
      </c>
      <c r="F38" s="22">
        <f t="shared" si="1"/>
        <v>252803.09000000003</v>
      </c>
    </row>
    <row r="39" spans="1:6" ht="78.75" x14ac:dyDescent="0.25">
      <c r="A39" s="19" t="s">
        <v>66</v>
      </c>
      <c r="B39" s="20" t="s">
        <v>137</v>
      </c>
      <c r="C39" s="27" t="s">
        <v>67</v>
      </c>
      <c r="D39" s="21">
        <v>0</v>
      </c>
      <c r="E39" s="22">
        <v>-708.86</v>
      </c>
      <c r="F39" s="22">
        <f t="shared" si="1"/>
        <v>708.86</v>
      </c>
    </row>
    <row r="40" spans="1:6" x14ac:dyDescent="0.25">
      <c r="A40" s="16" t="s">
        <v>68</v>
      </c>
      <c r="B40" s="17" t="s">
        <v>137</v>
      </c>
      <c r="C40" s="5" t="s">
        <v>69</v>
      </c>
      <c r="D40" s="18">
        <f>D41</f>
        <v>500000</v>
      </c>
      <c r="E40" s="18">
        <f>E41</f>
        <v>-594600.54</v>
      </c>
      <c r="F40" s="18">
        <f t="shared" si="1"/>
        <v>1094600.54</v>
      </c>
    </row>
    <row r="41" spans="1:6" ht="63" x14ac:dyDescent="0.25">
      <c r="A41" s="16" t="s">
        <v>70</v>
      </c>
      <c r="B41" s="17" t="s">
        <v>137</v>
      </c>
      <c r="C41" s="5" t="s">
        <v>71</v>
      </c>
      <c r="D41" s="18">
        <f>D42+D43</f>
        <v>500000</v>
      </c>
      <c r="E41" s="18">
        <f>E42+E43</f>
        <v>-594600.54</v>
      </c>
      <c r="F41" s="18">
        <f t="shared" si="1"/>
        <v>1094600.54</v>
      </c>
    </row>
    <row r="42" spans="1:6" ht="110.25" x14ac:dyDescent="0.25">
      <c r="A42" s="19" t="s">
        <v>72</v>
      </c>
      <c r="B42" s="20" t="s">
        <v>137</v>
      </c>
      <c r="C42" s="27" t="s">
        <v>73</v>
      </c>
      <c r="D42" s="22">
        <v>500000</v>
      </c>
      <c r="E42" s="22">
        <v>-598216.06000000006</v>
      </c>
      <c r="F42" s="22">
        <f t="shared" si="1"/>
        <v>1098216.06</v>
      </c>
    </row>
    <row r="43" spans="1:6" ht="78.75" x14ac:dyDescent="0.25">
      <c r="A43" s="19" t="s">
        <v>74</v>
      </c>
      <c r="B43" s="20" t="s">
        <v>137</v>
      </c>
      <c r="C43" s="27" t="s">
        <v>75</v>
      </c>
      <c r="D43" s="21">
        <v>0</v>
      </c>
      <c r="E43" s="22">
        <v>3615.52</v>
      </c>
      <c r="F43" s="22">
        <f t="shared" si="1"/>
        <v>-3615.52</v>
      </c>
    </row>
    <row r="44" spans="1:6" ht="31.5" x14ac:dyDescent="0.25">
      <c r="A44" s="11" t="s">
        <v>12</v>
      </c>
      <c r="B44" s="12" t="s">
        <v>137</v>
      </c>
      <c r="C44" s="7" t="s">
        <v>76</v>
      </c>
      <c r="D44" s="8">
        <f>D45+D48+D52</f>
        <v>251200</v>
      </c>
      <c r="E44" s="8">
        <f>E45+E48+E52</f>
        <v>85290.65</v>
      </c>
      <c r="F44" s="8">
        <f t="shared" si="1"/>
        <v>165909.35</v>
      </c>
    </row>
    <row r="45" spans="1:6" x14ac:dyDescent="0.25">
      <c r="A45" s="11" t="s">
        <v>77</v>
      </c>
      <c r="B45" s="12" t="s">
        <v>137</v>
      </c>
      <c r="C45" s="7" t="s">
        <v>78</v>
      </c>
      <c r="D45" s="8">
        <f>D46</f>
        <v>10000</v>
      </c>
      <c r="E45" s="8">
        <f>E46</f>
        <v>400</v>
      </c>
      <c r="F45" s="8">
        <f t="shared" si="1"/>
        <v>9600</v>
      </c>
    </row>
    <row r="46" spans="1:6" ht="63" x14ac:dyDescent="0.25">
      <c r="A46" s="16" t="s">
        <v>79</v>
      </c>
      <c r="B46" s="17" t="s">
        <v>137</v>
      </c>
      <c r="C46" s="5" t="s">
        <v>80</v>
      </c>
      <c r="D46" s="18">
        <f>D47</f>
        <v>10000</v>
      </c>
      <c r="E46" s="18">
        <f>E47</f>
        <v>400</v>
      </c>
      <c r="F46" s="18">
        <f t="shared" si="1"/>
        <v>9600</v>
      </c>
    </row>
    <row r="47" spans="1:6" ht="110.25" x14ac:dyDescent="0.25">
      <c r="A47" s="19" t="s">
        <v>81</v>
      </c>
      <c r="B47" s="20" t="s">
        <v>137</v>
      </c>
      <c r="C47" s="27" t="s">
        <v>82</v>
      </c>
      <c r="D47" s="22">
        <v>10000</v>
      </c>
      <c r="E47" s="21">
        <v>400</v>
      </c>
      <c r="F47" s="22">
        <f t="shared" si="1"/>
        <v>9600</v>
      </c>
    </row>
    <row r="48" spans="1:6" ht="78.75" x14ac:dyDescent="0.25">
      <c r="A48" s="11" t="s">
        <v>83</v>
      </c>
      <c r="B48" s="12" t="s">
        <v>137</v>
      </c>
      <c r="C48" s="7" t="s">
        <v>84</v>
      </c>
      <c r="D48" s="8">
        <f t="shared" ref="D48:E50" si="2">D49</f>
        <v>141200</v>
      </c>
      <c r="E48" s="8">
        <f t="shared" si="2"/>
        <v>58050</v>
      </c>
      <c r="F48" s="8">
        <f t="shared" ref="F48:F55" si="3">D48-E48</f>
        <v>83150</v>
      </c>
    </row>
    <row r="49" spans="1:6" ht="141.75" x14ac:dyDescent="0.25">
      <c r="A49" s="16" t="s">
        <v>85</v>
      </c>
      <c r="B49" s="17" t="s">
        <v>137</v>
      </c>
      <c r="C49" s="5" t="s">
        <v>86</v>
      </c>
      <c r="D49" s="18">
        <f t="shared" si="2"/>
        <v>141200</v>
      </c>
      <c r="E49" s="18">
        <f t="shared" si="2"/>
        <v>58050</v>
      </c>
      <c r="F49" s="18">
        <f t="shared" si="3"/>
        <v>83150</v>
      </c>
    </row>
    <row r="50" spans="1:6" ht="126.75" customHeight="1" x14ac:dyDescent="0.25">
      <c r="A50" s="16" t="s">
        <v>87</v>
      </c>
      <c r="B50" s="17" t="s">
        <v>137</v>
      </c>
      <c r="C50" s="5" t="s">
        <v>88</v>
      </c>
      <c r="D50" s="18">
        <f t="shared" si="2"/>
        <v>141200</v>
      </c>
      <c r="E50" s="18">
        <f t="shared" si="2"/>
        <v>58050</v>
      </c>
      <c r="F50" s="18">
        <f t="shared" si="3"/>
        <v>83150</v>
      </c>
    </row>
    <row r="51" spans="1:6" ht="94.5" x14ac:dyDescent="0.25">
      <c r="A51" s="19" t="s">
        <v>89</v>
      </c>
      <c r="B51" s="20" t="s">
        <v>137</v>
      </c>
      <c r="C51" s="27" t="s">
        <v>90</v>
      </c>
      <c r="D51" s="22">
        <v>141200</v>
      </c>
      <c r="E51" s="22">
        <v>58050</v>
      </c>
      <c r="F51" s="22">
        <f t="shared" si="3"/>
        <v>83150</v>
      </c>
    </row>
    <row r="52" spans="1:6" ht="47.25" x14ac:dyDescent="0.25">
      <c r="A52" s="11" t="s">
        <v>91</v>
      </c>
      <c r="B52" s="12" t="s">
        <v>137</v>
      </c>
      <c r="C52" s="7" t="s">
        <v>92</v>
      </c>
      <c r="D52" s="8">
        <f t="shared" ref="D52:E54" si="4">D53</f>
        <v>100000</v>
      </c>
      <c r="E52" s="8">
        <f t="shared" si="4"/>
        <v>26840.65</v>
      </c>
      <c r="F52" s="8">
        <f t="shared" si="3"/>
        <v>73159.350000000006</v>
      </c>
    </row>
    <row r="53" spans="1:6" ht="24.75" customHeight="1" x14ac:dyDescent="0.25">
      <c r="A53" s="16" t="s">
        <v>93</v>
      </c>
      <c r="B53" s="17" t="s">
        <v>137</v>
      </c>
      <c r="C53" s="5" t="s">
        <v>94</v>
      </c>
      <c r="D53" s="18">
        <f t="shared" si="4"/>
        <v>100000</v>
      </c>
      <c r="E53" s="18">
        <f t="shared" si="4"/>
        <v>26840.65</v>
      </c>
      <c r="F53" s="18">
        <f t="shared" si="3"/>
        <v>73159.350000000006</v>
      </c>
    </row>
    <row r="54" spans="1:6" ht="31.5" x14ac:dyDescent="0.25">
      <c r="A54" s="16" t="s">
        <v>95</v>
      </c>
      <c r="B54" s="17" t="s">
        <v>137</v>
      </c>
      <c r="C54" s="5" t="s">
        <v>96</v>
      </c>
      <c r="D54" s="18">
        <f t="shared" si="4"/>
        <v>100000</v>
      </c>
      <c r="E54" s="18">
        <f t="shared" si="4"/>
        <v>26840.65</v>
      </c>
      <c r="F54" s="18">
        <f t="shared" si="3"/>
        <v>73159.350000000006</v>
      </c>
    </row>
    <row r="55" spans="1:6" ht="31.5" x14ac:dyDescent="0.25">
      <c r="A55" s="19" t="s">
        <v>97</v>
      </c>
      <c r="B55" s="20" t="s">
        <v>137</v>
      </c>
      <c r="C55" s="27" t="s">
        <v>98</v>
      </c>
      <c r="D55" s="22">
        <v>100000</v>
      </c>
      <c r="E55" s="22">
        <v>26840.65</v>
      </c>
      <c r="F55" s="22">
        <f t="shared" si="3"/>
        <v>73159.350000000006</v>
      </c>
    </row>
    <row r="56" spans="1:6" x14ac:dyDescent="0.25">
      <c r="A56" s="11" t="s">
        <v>99</v>
      </c>
      <c r="B56" s="12" t="s">
        <v>137</v>
      </c>
      <c r="C56" s="7" t="s">
        <v>100</v>
      </c>
      <c r="D56" s="8">
        <f>D57+D72</f>
        <v>9165032.5800000001</v>
      </c>
      <c r="E56" s="8">
        <f>E57+E72</f>
        <v>4742861.9000000004</v>
      </c>
      <c r="F56" s="8">
        <f>D56-E56</f>
        <v>4422170.68</v>
      </c>
    </row>
    <row r="57" spans="1:6" ht="63" x14ac:dyDescent="0.25">
      <c r="A57" s="11" t="s">
        <v>101</v>
      </c>
      <c r="B57" s="12" t="s">
        <v>137</v>
      </c>
      <c r="C57" s="7" t="s">
        <v>102</v>
      </c>
      <c r="D57" s="8">
        <f>D58+D63+D66+D69</f>
        <v>9372230.8100000005</v>
      </c>
      <c r="E57" s="8">
        <f>E58+E63+E66+E69</f>
        <v>4950060.1300000008</v>
      </c>
      <c r="F57" s="8">
        <f>D57-E57</f>
        <v>4422170.68</v>
      </c>
    </row>
    <row r="58" spans="1:6" ht="31.5" x14ac:dyDescent="0.25">
      <c r="A58" s="16" t="s">
        <v>103</v>
      </c>
      <c r="B58" s="17" t="s">
        <v>137</v>
      </c>
      <c r="C58" s="5" t="s">
        <v>104</v>
      </c>
      <c r="D58" s="18">
        <f>D59+D61</f>
        <v>8039345.1500000004</v>
      </c>
      <c r="E58" s="18">
        <f>E59+E61</f>
        <v>4019681.15</v>
      </c>
      <c r="F58" s="18">
        <f t="shared" ref="F58:F74" si="5">D58-E58</f>
        <v>4019664.0000000005</v>
      </c>
    </row>
    <row r="59" spans="1:6" ht="31.5" x14ac:dyDescent="0.25">
      <c r="A59" s="16" t="s">
        <v>105</v>
      </c>
      <c r="B59" s="17" t="s">
        <v>137</v>
      </c>
      <c r="C59" s="5" t="s">
        <v>106</v>
      </c>
      <c r="D59" s="18">
        <f>D60</f>
        <v>7826900</v>
      </c>
      <c r="E59" s="18">
        <f>E60</f>
        <v>3913454</v>
      </c>
      <c r="F59" s="18">
        <f t="shared" si="5"/>
        <v>3913446</v>
      </c>
    </row>
    <row r="60" spans="1:6" ht="49.5" customHeight="1" x14ac:dyDescent="0.25">
      <c r="A60" s="19" t="s">
        <v>107</v>
      </c>
      <c r="B60" s="20" t="s">
        <v>137</v>
      </c>
      <c r="C60" s="27" t="s">
        <v>108</v>
      </c>
      <c r="D60" s="22">
        <v>7826900</v>
      </c>
      <c r="E60" s="22">
        <v>3913454</v>
      </c>
      <c r="F60" s="22">
        <f t="shared" si="5"/>
        <v>3913446</v>
      </c>
    </row>
    <row r="61" spans="1:6" ht="47.25" x14ac:dyDescent="0.25">
      <c r="A61" s="16" t="s">
        <v>109</v>
      </c>
      <c r="B61" s="17" t="s">
        <v>137</v>
      </c>
      <c r="C61" s="5" t="s">
        <v>110</v>
      </c>
      <c r="D61" s="18">
        <f>D62</f>
        <v>212445.15</v>
      </c>
      <c r="E61" s="18">
        <f>E62</f>
        <v>106227.15</v>
      </c>
      <c r="F61" s="18">
        <f t="shared" si="5"/>
        <v>106218</v>
      </c>
    </row>
    <row r="62" spans="1:6" ht="47.25" x14ac:dyDescent="0.25">
      <c r="A62" s="19" t="s">
        <v>111</v>
      </c>
      <c r="B62" s="20" t="s">
        <v>137</v>
      </c>
      <c r="C62" s="27" t="s">
        <v>112</v>
      </c>
      <c r="D62" s="22">
        <v>212445.15</v>
      </c>
      <c r="E62" s="22">
        <v>106227.15</v>
      </c>
      <c r="F62" s="22">
        <f t="shared" si="5"/>
        <v>106218</v>
      </c>
    </row>
    <row r="63" spans="1:6" ht="47.25" x14ac:dyDescent="0.25">
      <c r="A63" s="16" t="s">
        <v>113</v>
      </c>
      <c r="B63" s="17" t="s">
        <v>137</v>
      </c>
      <c r="C63" s="5" t="s">
        <v>114</v>
      </c>
      <c r="D63" s="18">
        <f>D64</f>
        <v>581108</v>
      </c>
      <c r="E63" s="18">
        <f>E64</f>
        <v>290554</v>
      </c>
      <c r="F63" s="18">
        <f t="shared" si="5"/>
        <v>290554</v>
      </c>
    </row>
    <row r="64" spans="1:6" x14ac:dyDescent="0.25">
      <c r="A64" s="16" t="s">
        <v>115</v>
      </c>
      <c r="B64" s="17" t="s">
        <v>137</v>
      </c>
      <c r="C64" s="5" t="s">
        <v>116</v>
      </c>
      <c r="D64" s="18">
        <f>D65</f>
        <v>581108</v>
      </c>
      <c r="E64" s="18">
        <f>E65</f>
        <v>290554</v>
      </c>
      <c r="F64" s="18">
        <f t="shared" si="5"/>
        <v>290554</v>
      </c>
    </row>
    <row r="65" spans="1:10" ht="31.5" x14ac:dyDescent="0.25">
      <c r="A65" s="19" t="s">
        <v>117</v>
      </c>
      <c r="B65" s="20" t="s">
        <v>137</v>
      </c>
      <c r="C65" s="27" t="s">
        <v>118</v>
      </c>
      <c r="D65" s="22">
        <v>581108</v>
      </c>
      <c r="E65" s="22">
        <v>290554</v>
      </c>
      <c r="F65" s="22">
        <f t="shared" si="5"/>
        <v>290554</v>
      </c>
    </row>
    <row r="66" spans="1:10" ht="31.5" x14ac:dyDescent="0.25">
      <c r="A66" s="16" t="s">
        <v>119</v>
      </c>
      <c r="B66" s="17" t="s">
        <v>137</v>
      </c>
      <c r="C66" s="5" t="s">
        <v>120</v>
      </c>
      <c r="D66" s="18">
        <f>D67</f>
        <v>238850</v>
      </c>
      <c r="E66" s="18">
        <f>E67</f>
        <v>126897.32</v>
      </c>
      <c r="F66" s="18">
        <f t="shared" si="5"/>
        <v>111952.68</v>
      </c>
    </row>
    <row r="67" spans="1:10" ht="63" x14ac:dyDescent="0.25">
      <c r="A67" s="16" t="s">
        <v>121</v>
      </c>
      <c r="B67" s="17" t="s">
        <v>137</v>
      </c>
      <c r="C67" s="5" t="s">
        <v>122</v>
      </c>
      <c r="D67" s="18">
        <f>D68</f>
        <v>238850</v>
      </c>
      <c r="E67" s="18">
        <f>E68</f>
        <v>126897.32</v>
      </c>
      <c r="F67" s="18">
        <f t="shared" si="5"/>
        <v>111952.68</v>
      </c>
    </row>
    <row r="68" spans="1:10" ht="78.75" x14ac:dyDescent="0.25">
      <c r="A68" s="19" t="s">
        <v>123</v>
      </c>
      <c r="B68" s="20" t="s">
        <v>137</v>
      </c>
      <c r="C68" s="27" t="s">
        <v>124</v>
      </c>
      <c r="D68" s="22">
        <v>238850</v>
      </c>
      <c r="E68" s="22">
        <v>126897.32</v>
      </c>
      <c r="F68" s="22">
        <f t="shared" si="5"/>
        <v>111952.68</v>
      </c>
    </row>
    <row r="69" spans="1:10" x14ac:dyDescent="0.25">
      <c r="A69" s="16" t="s">
        <v>125</v>
      </c>
      <c r="B69" s="17" t="s">
        <v>137</v>
      </c>
      <c r="C69" s="5" t="s">
        <v>126</v>
      </c>
      <c r="D69" s="18">
        <f>D70</f>
        <v>512927.66</v>
      </c>
      <c r="E69" s="18">
        <f>E70</f>
        <v>512927.66</v>
      </c>
      <c r="F69" s="18">
        <f t="shared" si="5"/>
        <v>0</v>
      </c>
    </row>
    <row r="70" spans="1:10" ht="94.5" x14ac:dyDescent="0.25">
      <c r="A70" s="16" t="s">
        <v>127</v>
      </c>
      <c r="B70" s="17" t="s">
        <v>137</v>
      </c>
      <c r="C70" s="5" t="s">
        <v>128</v>
      </c>
      <c r="D70" s="18">
        <f>D71</f>
        <v>512927.66</v>
      </c>
      <c r="E70" s="18">
        <f>E71</f>
        <v>512927.66</v>
      </c>
      <c r="F70" s="18">
        <f t="shared" si="5"/>
        <v>0</v>
      </c>
    </row>
    <row r="71" spans="1:10" ht="110.25" x14ac:dyDescent="0.25">
      <c r="A71" s="19" t="s">
        <v>129</v>
      </c>
      <c r="B71" s="20" t="s">
        <v>137</v>
      </c>
      <c r="C71" s="27" t="s">
        <v>130</v>
      </c>
      <c r="D71" s="22">
        <v>512927.66</v>
      </c>
      <c r="E71" s="22">
        <v>512927.66</v>
      </c>
      <c r="F71" s="22">
        <f t="shared" si="5"/>
        <v>0</v>
      </c>
    </row>
    <row r="72" spans="1:10" ht="78.75" x14ac:dyDescent="0.25">
      <c r="A72" s="11" t="s">
        <v>131</v>
      </c>
      <c r="B72" s="17" t="s">
        <v>137</v>
      </c>
      <c r="C72" s="7" t="s">
        <v>132</v>
      </c>
      <c r="D72" s="8">
        <f>D73</f>
        <v>-207198.23</v>
      </c>
      <c r="E72" s="8">
        <f>E73</f>
        <v>-207198.23</v>
      </c>
      <c r="F72" s="18">
        <f t="shared" si="5"/>
        <v>0</v>
      </c>
    </row>
    <row r="73" spans="1:10" ht="63" x14ac:dyDescent="0.25">
      <c r="A73" s="16" t="s">
        <v>133</v>
      </c>
      <c r="B73" s="17" t="s">
        <v>137</v>
      </c>
      <c r="C73" s="5" t="s">
        <v>134</v>
      </c>
      <c r="D73" s="18">
        <f>D74</f>
        <v>-207198.23</v>
      </c>
      <c r="E73" s="18">
        <f>E74</f>
        <v>-207198.23</v>
      </c>
      <c r="F73" s="18">
        <f t="shared" si="5"/>
        <v>0</v>
      </c>
    </row>
    <row r="74" spans="1:10" ht="78.75" x14ac:dyDescent="0.25">
      <c r="A74" s="19" t="s">
        <v>135</v>
      </c>
      <c r="B74" s="20" t="s">
        <v>137</v>
      </c>
      <c r="C74" s="27" t="s">
        <v>136</v>
      </c>
      <c r="D74" s="22">
        <v>-207198.23</v>
      </c>
      <c r="E74" s="22">
        <v>-207198.23</v>
      </c>
      <c r="F74" s="22">
        <f t="shared" si="5"/>
        <v>0</v>
      </c>
    </row>
    <row r="75" spans="1:10" x14ac:dyDescent="0.25">
      <c r="A75" s="93" t="s">
        <v>138</v>
      </c>
      <c r="B75" s="93"/>
      <c r="C75" s="93"/>
      <c r="D75" s="93"/>
      <c r="E75" s="93"/>
      <c r="F75" s="93"/>
    </row>
    <row r="76" spans="1:10" ht="47.25" x14ac:dyDescent="0.25">
      <c r="A76" s="24" t="s">
        <v>3</v>
      </c>
      <c r="B76" s="24" t="s">
        <v>4</v>
      </c>
      <c r="C76" s="24" t="s">
        <v>139</v>
      </c>
      <c r="D76" s="24" t="s">
        <v>6</v>
      </c>
      <c r="E76" s="24" t="s">
        <v>7</v>
      </c>
      <c r="F76" s="24" t="s">
        <v>8</v>
      </c>
      <c r="G76" s="23"/>
    </row>
    <row r="77" spans="1:10" x14ac:dyDescent="0.25">
      <c r="A77" s="24">
        <v>1</v>
      </c>
      <c r="B77" s="24">
        <v>2</v>
      </c>
      <c r="C77" s="24">
        <v>3</v>
      </c>
      <c r="D77" s="24">
        <v>4</v>
      </c>
      <c r="E77" s="24">
        <v>5</v>
      </c>
      <c r="F77" s="24">
        <v>6</v>
      </c>
      <c r="G77" s="23"/>
    </row>
    <row r="78" spans="1:10" x14ac:dyDescent="0.25">
      <c r="A78" s="11" t="s">
        <v>140</v>
      </c>
      <c r="B78" s="28">
        <v>200</v>
      </c>
      <c r="C78" s="28" t="s">
        <v>10</v>
      </c>
      <c r="D78" s="29">
        <f>D80+D85+D98+D101+D104+D107+D112+D116+D120+D123+D126+D129+D133+D141+D145+D149+D153+D156+D160+D164+D168+D171+D174+D177+D180+D183+D187+D191+D199+D203+D207+D210+D195</f>
        <v>12491741.76</v>
      </c>
      <c r="E78" s="29">
        <f>E80+E85+E98+E101+E104+E107+E112+E116+E120+E123+E126+E129+E133+E141+E145+E149+E153+E156+E160+E164+E168+E171+E174+E177+E180+E183+E187+E191+E199+E203+E207+E210+E195</f>
        <v>5077665.71</v>
      </c>
      <c r="F78" s="29">
        <f>D78-E78</f>
        <v>7414076.0499999998</v>
      </c>
      <c r="G78" s="23"/>
      <c r="H78" s="33"/>
      <c r="I78" s="33"/>
      <c r="J78" s="33"/>
    </row>
    <row r="79" spans="1:10" x14ac:dyDescent="0.25">
      <c r="A79" s="16" t="s">
        <v>11</v>
      </c>
      <c r="B79" s="24"/>
      <c r="C79" s="24"/>
      <c r="D79" s="25"/>
      <c r="E79" s="25"/>
      <c r="F79" s="25"/>
      <c r="G79" s="23"/>
    </row>
    <row r="80" spans="1:10" x14ac:dyDescent="0.25">
      <c r="A80" s="16"/>
      <c r="B80" s="24">
        <v>200</v>
      </c>
      <c r="C80" s="24" t="s">
        <v>141</v>
      </c>
      <c r="D80" s="25">
        <f>D81</f>
        <v>847214.4</v>
      </c>
      <c r="E80" s="25">
        <f>E81</f>
        <v>452499.08999999997</v>
      </c>
      <c r="F80" s="25">
        <f>D80-E80</f>
        <v>394715.31000000006</v>
      </c>
      <c r="G80" s="23"/>
    </row>
    <row r="81" spans="1:7" ht="94.5" x14ac:dyDescent="0.25">
      <c r="A81" s="16" t="s">
        <v>142</v>
      </c>
      <c r="B81" s="24">
        <v>200</v>
      </c>
      <c r="C81" s="24" t="s">
        <v>143</v>
      </c>
      <c r="D81" s="25">
        <f>D82</f>
        <v>847214.4</v>
      </c>
      <c r="E81" s="25">
        <f>E82</f>
        <v>452499.08999999997</v>
      </c>
      <c r="F81" s="25">
        <f>D81-E81</f>
        <v>394715.31000000006</v>
      </c>
      <c r="G81" s="23"/>
    </row>
    <row r="82" spans="1:7" ht="47.25" x14ac:dyDescent="0.25">
      <c r="A82" s="86" t="s">
        <v>144</v>
      </c>
      <c r="B82" s="87">
        <v>200</v>
      </c>
      <c r="C82" s="87" t="s">
        <v>145</v>
      </c>
      <c r="D82" s="88">
        <v>847214.4</v>
      </c>
      <c r="E82" s="88">
        <f t="shared" ref="E82" si="6">SUM(E83:E84)</f>
        <v>452499.08999999997</v>
      </c>
      <c r="F82" s="25">
        <f>D82-E82</f>
        <v>394715.31000000006</v>
      </c>
      <c r="G82" s="23"/>
    </row>
    <row r="83" spans="1:7" ht="31.5" x14ac:dyDescent="0.25">
      <c r="A83" s="19" t="s">
        <v>146</v>
      </c>
      <c r="B83" s="30">
        <v>200</v>
      </c>
      <c r="C83" s="30" t="s">
        <v>147</v>
      </c>
      <c r="D83" s="32" t="s">
        <v>24</v>
      </c>
      <c r="E83" s="31">
        <v>347456.43</v>
      </c>
      <c r="F83" s="32" t="s">
        <v>24</v>
      </c>
      <c r="G83" s="23"/>
    </row>
    <row r="84" spans="1:7" ht="78.75" x14ac:dyDescent="0.25">
      <c r="A84" s="19" t="s">
        <v>148</v>
      </c>
      <c r="B84" s="30">
        <v>200</v>
      </c>
      <c r="C84" s="30" t="s">
        <v>149</v>
      </c>
      <c r="D84" s="32" t="s">
        <v>24</v>
      </c>
      <c r="E84" s="31">
        <v>105042.66</v>
      </c>
      <c r="F84" s="32" t="s">
        <v>24</v>
      </c>
      <c r="G84" s="23"/>
    </row>
    <row r="85" spans="1:7" x14ac:dyDescent="0.25">
      <c r="A85" s="16"/>
      <c r="B85" s="24">
        <v>200</v>
      </c>
      <c r="C85" s="24" t="s">
        <v>150</v>
      </c>
      <c r="D85" s="25">
        <f>D86+D90+D94</f>
        <v>3505321.96</v>
      </c>
      <c r="E85" s="25">
        <f>E86+E90+E94</f>
        <v>1693844.02</v>
      </c>
      <c r="F85" s="25">
        <f>D85-E85</f>
        <v>1811477.94</v>
      </c>
      <c r="G85" s="23"/>
    </row>
    <row r="86" spans="1:7" ht="94.5" x14ac:dyDescent="0.25">
      <c r="A86" s="16" t="s">
        <v>142</v>
      </c>
      <c r="B86" s="24">
        <v>200</v>
      </c>
      <c r="C86" s="24" t="s">
        <v>151</v>
      </c>
      <c r="D86" s="25">
        <f>D87</f>
        <v>2963558</v>
      </c>
      <c r="E86" s="25">
        <f>E87</f>
        <v>1429105.22</v>
      </c>
      <c r="F86" s="25">
        <f t="shared" ref="F86:F87" si="7">D86-E86</f>
        <v>1534452.78</v>
      </c>
      <c r="G86" s="23"/>
    </row>
    <row r="87" spans="1:7" ht="47.25" x14ac:dyDescent="0.25">
      <c r="A87" s="19" t="s">
        <v>144</v>
      </c>
      <c r="B87" s="30">
        <v>200</v>
      </c>
      <c r="C87" s="30" t="s">
        <v>152</v>
      </c>
      <c r="D87" s="31">
        <v>2963558</v>
      </c>
      <c r="E87" s="31">
        <f>SUM(E88:E89)</f>
        <v>1429105.22</v>
      </c>
      <c r="F87" s="31">
        <f t="shared" si="7"/>
        <v>1534452.78</v>
      </c>
      <c r="G87" s="23"/>
    </row>
    <row r="88" spans="1:7" ht="31.5" x14ac:dyDescent="0.25">
      <c r="A88" s="19" t="s">
        <v>146</v>
      </c>
      <c r="B88" s="30">
        <v>200</v>
      </c>
      <c r="C88" s="30" t="s">
        <v>153</v>
      </c>
      <c r="D88" s="31" t="s">
        <v>24</v>
      </c>
      <c r="E88" s="31">
        <v>1104598.47</v>
      </c>
      <c r="F88" s="31" t="s">
        <v>24</v>
      </c>
      <c r="G88" s="23"/>
    </row>
    <row r="89" spans="1:7" ht="78.75" x14ac:dyDescent="0.25">
      <c r="A89" s="19" t="s">
        <v>148</v>
      </c>
      <c r="B89" s="30">
        <v>200</v>
      </c>
      <c r="C89" s="30" t="s">
        <v>154</v>
      </c>
      <c r="D89" s="31" t="s">
        <v>24</v>
      </c>
      <c r="E89" s="31">
        <v>324506.75</v>
      </c>
      <c r="F89" s="31" t="s">
        <v>24</v>
      </c>
      <c r="G89" s="23"/>
    </row>
    <row r="90" spans="1:7" ht="47.25" x14ac:dyDescent="0.25">
      <c r="A90" s="16" t="s">
        <v>155</v>
      </c>
      <c r="B90" s="24">
        <v>200</v>
      </c>
      <c r="C90" s="24" t="s">
        <v>156</v>
      </c>
      <c r="D90" s="25">
        <f>D91</f>
        <v>470563.96</v>
      </c>
      <c r="E90" s="25">
        <f>E91</f>
        <v>193758.8</v>
      </c>
      <c r="F90" s="25">
        <f t="shared" ref="F90" si="8">D90-E90</f>
        <v>276805.16000000003</v>
      </c>
      <c r="G90" s="23"/>
    </row>
    <row r="91" spans="1:7" ht="47.25" x14ac:dyDescent="0.25">
      <c r="A91" s="19" t="s">
        <v>157</v>
      </c>
      <c r="B91" s="30">
        <v>200</v>
      </c>
      <c r="C91" s="30" t="s">
        <v>158</v>
      </c>
      <c r="D91" s="31">
        <v>470563.96</v>
      </c>
      <c r="E91" s="31">
        <f>SUM(E92:E93)</f>
        <v>193758.8</v>
      </c>
      <c r="F91" s="31">
        <v>411235.49</v>
      </c>
      <c r="G91" s="23"/>
    </row>
    <row r="92" spans="1:7" x14ac:dyDescent="0.25">
      <c r="A92" s="19" t="s">
        <v>159</v>
      </c>
      <c r="B92" s="30">
        <v>200</v>
      </c>
      <c r="C92" s="30" t="s">
        <v>160</v>
      </c>
      <c r="D92" s="31" t="s">
        <v>24</v>
      </c>
      <c r="E92" s="31">
        <v>160103.44</v>
      </c>
      <c r="F92" s="31" t="s">
        <v>24</v>
      </c>
      <c r="G92" s="23"/>
    </row>
    <row r="93" spans="1:7" x14ac:dyDescent="0.25">
      <c r="A93" s="19" t="s">
        <v>161</v>
      </c>
      <c r="B93" s="30">
        <v>200</v>
      </c>
      <c r="C93" s="30" t="s">
        <v>162</v>
      </c>
      <c r="D93" s="31" t="s">
        <v>24</v>
      </c>
      <c r="E93" s="31">
        <v>33655.360000000001</v>
      </c>
      <c r="F93" s="31" t="s">
        <v>24</v>
      </c>
      <c r="G93" s="23"/>
    </row>
    <row r="94" spans="1:7" x14ac:dyDescent="0.25">
      <c r="A94" s="16" t="s">
        <v>163</v>
      </c>
      <c r="B94" s="24">
        <v>200</v>
      </c>
      <c r="C94" s="24" t="s">
        <v>164</v>
      </c>
      <c r="D94" s="25">
        <f>D95</f>
        <v>71200</v>
      </c>
      <c r="E94" s="25">
        <f>E95</f>
        <v>70980</v>
      </c>
      <c r="F94" s="25">
        <f t="shared" ref="F94" si="9">D94-E94</f>
        <v>220</v>
      </c>
      <c r="G94" s="23"/>
    </row>
    <row r="95" spans="1:7" x14ac:dyDescent="0.25">
      <c r="A95" s="19" t="s">
        <v>165</v>
      </c>
      <c r="B95" s="30">
        <v>200</v>
      </c>
      <c r="C95" s="30" t="s">
        <v>166</v>
      </c>
      <c r="D95" s="31">
        <v>71200</v>
      </c>
      <c r="E95" s="31">
        <f>SUM(E96:E97)</f>
        <v>70980</v>
      </c>
      <c r="F95" s="31">
        <v>220</v>
      </c>
      <c r="G95" s="23"/>
    </row>
    <row r="96" spans="1:7" ht="31.5" x14ac:dyDescent="0.25">
      <c r="A96" s="19" t="s">
        <v>167</v>
      </c>
      <c r="B96" s="30">
        <v>200</v>
      </c>
      <c r="C96" s="30" t="s">
        <v>168</v>
      </c>
      <c r="D96" s="31" t="s">
        <v>24</v>
      </c>
      <c r="E96" s="31">
        <v>70000</v>
      </c>
      <c r="F96" s="31" t="s">
        <v>24</v>
      </c>
      <c r="G96" s="23"/>
    </row>
    <row r="97" spans="1:7" x14ac:dyDescent="0.25">
      <c r="A97" s="19" t="s">
        <v>169</v>
      </c>
      <c r="B97" s="30">
        <v>200</v>
      </c>
      <c r="C97" s="30" t="s">
        <v>170</v>
      </c>
      <c r="D97" s="31" t="s">
        <v>24</v>
      </c>
      <c r="E97" s="31">
        <v>980</v>
      </c>
      <c r="F97" s="31" t="s">
        <v>24</v>
      </c>
      <c r="G97" s="23"/>
    </row>
    <row r="98" spans="1:7" x14ac:dyDescent="0.25">
      <c r="A98" s="16" t="s">
        <v>171</v>
      </c>
      <c r="B98" s="24">
        <v>200</v>
      </c>
      <c r="C98" s="24" t="s">
        <v>172</v>
      </c>
      <c r="D98" s="25">
        <f>D99</f>
        <v>818.76</v>
      </c>
      <c r="E98" s="25">
        <f>E99</f>
        <v>818.76</v>
      </c>
      <c r="F98" s="25">
        <f t="shared" ref="F98:F99" si="10">D98-E98</f>
        <v>0</v>
      </c>
      <c r="G98" s="23"/>
    </row>
    <row r="99" spans="1:7" x14ac:dyDescent="0.25">
      <c r="A99" s="16" t="s">
        <v>173</v>
      </c>
      <c r="B99" s="24">
        <v>200</v>
      </c>
      <c r="C99" s="24" t="s">
        <v>174</v>
      </c>
      <c r="D99" s="25">
        <f>D100</f>
        <v>818.76</v>
      </c>
      <c r="E99" s="25">
        <f>E100</f>
        <v>818.76</v>
      </c>
      <c r="F99" s="25">
        <f t="shared" si="10"/>
        <v>0</v>
      </c>
      <c r="G99" s="23"/>
    </row>
    <row r="100" spans="1:7" x14ac:dyDescent="0.25">
      <c r="A100" s="19" t="s">
        <v>125</v>
      </c>
      <c r="B100" s="30">
        <v>200</v>
      </c>
      <c r="C100" s="30" t="s">
        <v>175</v>
      </c>
      <c r="D100" s="31">
        <v>818.76</v>
      </c>
      <c r="E100" s="31">
        <v>818.76</v>
      </c>
      <c r="F100" s="31">
        <v>220</v>
      </c>
      <c r="G100" s="23"/>
    </row>
    <row r="101" spans="1:7" x14ac:dyDescent="0.25">
      <c r="A101" s="16" t="s">
        <v>171</v>
      </c>
      <c r="B101" s="24">
        <v>200</v>
      </c>
      <c r="C101" s="24" t="s">
        <v>176</v>
      </c>
      <c r="D101" s="25">
        <f>D102</f>
        <v>75322</v>
      </c>
      <c r="E101" s="25">
        <f>E102</f>
        <v>44889</v>
      </c>
      <c r="F101" s="25">
        <f t="shared" ref="F101:F105" si="11">D101-E101</f>
        <v>30433</v>
      </c>
      <c r="G101" s="23"/>
    </row>
    <row r="102" spans="1:7" x14ac:dyDescent="0.25">
      <c r="A102" s="16" t="s">
        <v>173</v>
      </c>
      <c r="B102" s="24">
        <v>200</v>
      </c>
      <c r="C102" s="24" t="s">
        <v>177</v>
      </c>
      <c r="D102" s="25">
        <f>D103</f>
        <v>75322</v>
      </c>
      <c r="E102" s="25">
        <f>E103</f>
        <v>44889</v>
      </c>
      <c r="F102" s="25">
        <f t="shared" si="11"/>
        <v>30433</v>
      </c>
      <c r="G102" s="23"/>
    </row>
    <row r="103" spans="1:7" x14ac:dyDescent="0.25">
      <c r="A103" s="19" t="s">
        <v>125</v>
      </c>
      <c r="B103" s="30">
        <v>200</v>
      </c>
      <c r="C103" s="30" t="s">
        <v>178</v>
      </c>
      <c r="D103" s="31">
        <v>75322</v>
      </c>
      <c r="E103" s="31">
        <v>44889</v>
      </c>
      <c r="F103" s="31">
        <f>D103-E103</f>
        <v>30433</v>
      </c>
      <c r="G103" s="23"/>
    </row>
    <row r="104" spans="1:7" x14ac:dyDescent="0.25">
      <c r="A104" s="16" t="s">
        <v>171</v>
      </c>
      <c r="B104" s="24">
        <v>200</v>
      </c>
      <c r="C104" s="24" t="s">
        <v>179</v>
      </c>
      <c r="D104" s="25">
        <f>D105</f>
        <v>10000</v>
      </c>
      <c r="E104" s="25">
        <v>0</v>
      </c>
      <c r="F104" s="25">
        <f t="shared" si="11"/>
        <v>10000</v>
      </c>
      <c r="G104" s="23"/>
    </row>
    <row r="105" spans="1:7" x14ac:dyDescent="0.25">
      <c r="A105" s="16" t="s">
        <v>163</v>
      </c>
      <c r="B105" s="24">
        <v>200</v>
      </c>
      <c r="C105" s="24" t="s">
        <v>180</v>
      </c>
      <c r="D105" s="25">
        <f>D106</f>
        <v>10000</v>
      </c>
      <c r="E105" s="25">
        <v>0</v>
      </c>
      <c r="F105" s="25">
        <f t="shared" si="11"/>
        <v>10000</v>
      </c>
      <c r="G105" s="23"/>
    </row>
    <row r="106" spans="1:7" x14ac:dyDescent="0.25">
      <c r="A106" s="19" t="s">
        <v>181</v>
      </c>
      <c r="B106" s="30">
        <v>200</v>
      </c>
      <c r="C106" s="30" t="s">
        <v>182</v>
      </c>
      <c r="D106" s="31">
        <v>10000</v>
      </c>
      <c r="E106" s="31">
        <v>0</v>
      </c>
      <c r="F106" s="31">
        <f>D106-E106</f>
        <v>10000</v>
      </c>
      <c r="G106" s="23"/>
    </row>
    <row r="107" spans="1:7" x14ac:dyDescent="0.25">
      <c r="A107" s="16" t="s">
        <v>171</v>
      </c>
      <c r="B107" s="24">
        <v>200</v>
      </c>
      <c r="C107" s="24" t="s">
        <v>183</v>
      </c>
      <c r="D107" s="25">
        <f>D108</f>
        <v>1156550.42</v>
      </c>
      <c r="E107" s="25">
        <f>E108</f>
        <v>398589.97</v>
      </c>
      <c r="F107" s="25">
        <f t="shared" ref="F107:F108" si="12">D107-E107</f>
        <v>757960.45</v>
      </c>
      <c r="G107" s="23"/>
    </row>
    <row r="108" spans="1:7" ht="47.25" x14ac:dyDescent="0.25">
      <c r="A108" s="16" t="s">
        <v>155</v>
      </c>
      <c r="B108" s="24">
        <v>200</v>
      </c>
      <c r="C108" s="24" t="s">
        <v>184</v>
      </c>
      <c r="D108" s="25">
        <f>D109</f>
        <v>1156550.42</v>
      </c>
      <c r="E108" s="25">
        <f>E109</f>
        <v>398589.97</v>
      </c>
      <c r="F108" s="25">
        <f t="shared" si="12"/>
        <v>757960.45</v>
      </c>
      <c r="G108" s="23"/>
    </row>
    <row r="109" spans="1:7" ht="47.25" x14ac:dyDescent="0.25">
      <c r="A109" s="19" t="s">
        <v>157</v>
      </c>
      <c r="B109" s="30">
        <v>200</v>
      </c>
      <c r="C109" s="30" t="s">
        <v>185</v>
      </c>
      <c r="D109" s="31">
        <f>406550.42+150000+600000</f>
        <v>1156550.42</v>
      </c>
      <c r="E109" s="31">
        <f>SUM(E110:E111)</f>
        <v>398589.97</v>
      </c>
      <c r="F109" s="31">
        <f>D109-E109</f>
        <v>757960.45</v>
      </c>
      <c r="G109" s="23"/>
    </row>
    <row r="110" spans="1:7" x14ac:dyDescent="0.25">
      <c r="A110" s="19" t="s">
        <v>458</v>
      </c>
      <c r="B110" s="30">
        <v>200</v>
      </c>
      <c r="C110" s="30" t="s">
        <v>459</v>
      </c>
      <c r="D110" s="31" t="s">
        <v>24</v>
      </c>
      <c r="E110" s="31">
        <v>150000</v>
      </c>
      <c r="F110" s="31" t="s">
        <v>24</v>
      </c>
      <c r="G110" s="23"/>
    </row>
    <row r="111" spans="1:7" x14ac:dyDescent="0.25">
      <c r="A111" s="19" t="s">
        <v>161</v>
      </c>
      <c r="B111" s="30">
        <v>200</v>
      </c>
      <c r="C111" s="30" t="s">
        <v>186</v>
      </c>
      <c r="D111" s="31" t="s">
        <v>24</v>
      </c>
      <c r="E111" s="31">
        <v>248589.97</v>
      </c>
      <c r="F111" s="31" t="s">
        <v>24</v>
      </c>
      <c r="G111" s="23"/>
    </row>
    <row r="112" spans="1:7" x14ac:dyDescent="0.25">
      <c r="A112" s="16">
        <v>120120130</v>
      </c>
      <c r="B112" s="24">
        <v>200</v>
      </c>
      <c r="C112" s="24" t="s">
        <v>187</v>
      </c>
      <c r="D112" s="25">
        <f>D113</f>
        <v>196000</v>
      </c>
      <c r="E112" s="25">
        <f>E113</f>
        <v>62200</v>
      </c>
      <c r="F112" s="25">
        <f t="shared" ref="F112:F113" si="13">D112-E112</f>
        <v>133800</v>
      </c>
      <c r="G112" s="23"/>
    </row>
    <row r="113" spans="1:7" ht="47.25" x14ac:dyDescent="0.25">
      <c r="A113" s="16" t="s">
        <v>155</v>
      </c>
      <c r="B113" s="24">
        <v>200</v>
      </c>
      <c r="C113" s="24" t="s">
        <v>188</v>
      </c>
      <c r="D113" s="25">
        <f>D114</f>
        <v>196000</v>
      </c>
      <c r="E113" s="25">
        <f>E114</f>
        <v>62200</v>
      </c>
      <c r="F113" s="25">
        <f t="shared" si="13"/>
        <v>133800</v>
      </c>
      <c r="G113" s="23"/>
    </row>
    <row r="114" spans="1:7" ht="47.25" x14ac:dyDescent="0.25">
      <c r="A114" s="19" t="s">
        <v>157</v>
      </c>
      <c r="B114" s="30">
        <v>200</v>
      </c>
      <c r="C114" s="30" t="s">
        <v>189</v>
      </c>
      <c r="D114" s="31">
        <v>196000</v>
      </c>
      <c r="E114" s="31">
        <f>SUM(E115)</f>
        <v>62200</v>
      </c>
      <c r="F114" s="31">
        <f>D114-E114</f>
        <v>133800</v>
      </c>
      <c r="G114" s="23"/>
    </row>
    <row r="115" spans="1:7" x14ac:dyDescent="0.25">
      <c r="A115" s="19" t="s">
        <v>159</v>
      </c>
      <c r="B115" s="30">
        <v>200</v>
      </c>
      <c r="C115" s="30" t="s">
        <v>190</v>
      </c>
      <c r="D115" s="31" t="s">
        <v>24</v>
      </c>
      <c r="E115" s="31">
        <v>62200</v>
      </c>
      <c r="F115" s="31" t="s">
        <v>24</v>
      </c>
      <c r="G115" s="23"/>
    </row>
    <row r="116" spans="1:7" x14ac:dyDescent="0.25">
      <c r="A116" s="16" t="s">
        <v>171</v>
      </c>
      <c r="B116" s="24">
        <v>200</v>
      </c>
      <c r="C116" s="24" t="s">
        <v>191</v>
      </c>
      <c r="D116" s="25">
        <f>D117</f>
        <v>9681</v>
      </c>
      <c r="E116" s="25">
        <f>E117</f>
        <v>9681</v>
      </c>
      <c r="F116" s="25">
        <f t="shared" ref="F116:F117" si="14">D116-E116</f>
        <v>0</v>
      </c>
      <c r="G116" s="23"/>
    </row>
    <row r="117" spans="1:7" x14ac:dyDescent="0.25">
      <c r="A117" s="16" t="s">
        <v>163</v>
      </c>
      <c r="B117" s="24">
        <v>200</v>
      </c>
      <c r="C117" s="24" t="s">
        <v>192</v>
      </c>
      <c r="D117" s="25">
        <f>D118</f>
        <v>9681</v>
      </c>
      <c r="E117" s="25">
        <f>E118</f>
        <v>9681</v>
      </c>
      <c r="F117" s="25">
        <f t="shared" si="14"/>
        <v>0</v>
      </c>
      <c r="G117" s="23"/>
    </row>
    <row r="118" spans="1:7" x14ac:dyDescent="0.25">
      <c r="A118" s="19" t="s">
        <v>165</v>
      </c>
      <c r="B118" s="30">
        <v>200</v>
      </c>
      <c r="C118" s="30" t="s">
        <v>193</v>
      </c>
      <c r="D118" s="31">
        <f>8282.5+1398.5</f>
        <v>9681</v>
      </c>
      <c r="E118" s="31">
        <f>E119</f>
        <v>9681</v>
      </c>
      <c r="F118" s="31">
        <f>D118-E118</f>
        <v>0</v>
      </c>
      <c r="G118" s="23"/>
    </row>
    <row r="119" spans="1:7" x14ac:dyDescent="0.25">
      <c r="A119" s="19" t="s">
        <v>461</v>
      </c>
      <c r="B119" s="30">
        <v>201</v>
      </c>
      <c r="C119" s="30" t="s">
        <v>460</v>
      </c>
      <c r="D119" s="31" t="s">
        <v>24</v>
      </c>
      <c r="E119" s="31">
        <v>9681</v>
      </c>
      <c r="F119" s="31" t="s">
        <v>24</v>
      </c>
      <c r="G119" s="23"/>
    </row>
    <row r="120" spans="1:7" ht="94.5" x14ac:dyDescent="0.25">
      <c r="A120" s="16" t="s">
        <v>194</v>
      </c>
      <c r="B120" s="24">
        <v>200</v>
      </c>
      <c r="C120" s="24" t="s">
        <v>195</v>
      </c>
      <c r="D120" s="25">
        <f>D121</f>
        <v>10000</v>
      </c>
      <c r="E120" s="25">
        <f>E121</f>
        <v>0</v>
      </c>
      <c r="F120" s="25">
        <f t="shared" ref="F120:F121" si="15">D120-E120</f>
        <v>10000</v>
      </c>
      <c r="G120" s="23"/>
    </row>
    <row r="121" spans="1:7" ht="47.25" x14ac:dyDescent="0.25">
      <c r="A121" s="16" t="s">
        <v>155</v>
      </c>
      <c r="B121" s="24">
        <v>200</v>
      </c>
      <c r="C121" s="24" t="s">
        <v>196</v>
      </c>
      <c r="D121" s="25">
        <f>D122</f>
        <v>10000</v>
      </c>
      <c r="E121" s="25">
        <f>E122</f>
        <v>0</v>
      </c>
      <c r="F121" s="25">
        <f t="shared" si="15"/>
        <v>10000</v>
      </c>
      <c r="G121" s="23"/>
    </row>
    <row r="122" spans="1:7" ht="47.25" x14ac:dyDescent="0.25">
      <c r="A122" s="19" t="s">
        <v>157</v>
      </c>
      <c r="B122" s="30">
        <v>200</v>
      </c>
      <c r="C122" s="30" t="s">
        <v>197</v>
      </c>
      <c r="D122" s="31">
        <v>10000</v>
      </c>
      <c r="E122" s="31">
        <v>0</v>
      </c>
      <c r="F122" s="31">
        <f>D122-E122</f>
        <v>10000</v>
      </c>
      <c r="G122" s="23"/>
    </row>
    <row r="123" spans="1:7" x14ac:dyDescent="0.25">
      <c r="A123" s="16" t="s">
        <v>171</v>
      </c>
      <c r="B123" s="24">
        <v>200</v>
      </c>
      <c r="C123" s="24" t="s">
        <v>198</v>
      </c>
      <c r="D123" s="25">
        <f>D124</f>
        <v>60000</v>
      </c>
      <c r="E123" s="25">
        <f>E124</f>
        <v>0</v>
      </c>
      <c r="F123" s="25">
        <f t="shared" ref="F123:F124" si="16">D123-E123</f>
        <v>60000</v>
      </c>
      <c r="G123" s="23"/>
    </row>
    <row r="124" spans="1:7" ht="47.25" x14ac:dyDescent="0.25">
      <c r="A124" s="16" t="s">
        <v>155</v>
      </c>
      <c r="B124" s="24">
        <v>200</v>
      </c>
      <c r="C124" s="24" t="s">
        <v>199</v>
      </c>
      <c r="D124" s="25">
        <f>D125</f>
        <v>60000</v>
      </c>
      <c r="E124" s="25">
        <f>E125</f>
        <v>0</v>
      </c>
      <c r="F124" s="25">
        <f t="shared" si="16"/>
        <v>60000</v>
      </c>
      <c r="G124" s="23"/>
    </row>
    <row r="125" spans="1:7" ht="47.25" x14ac:dyDescent="0.25">
      <c r="A125" s="19" t="s">
        <v>157</v>
      </c>
      <c r="B125" s="30">
        <v>200</v>
      </c>
      <c r="C125" s="30" t="s">
        <v>200</v>
      </c>
      <c r="D125" s="31">
        <v>60000</v>
      </c>
      <c r="E125" s="31">
        <v>0</v>
      </c>
      <c r="F125" s="31">
        <f>D125-E125</f>
        <v>60000</v>
      </c>
      <c r="G125" s="23"/>
    </row>
    <row r="126" spans="1:7" x14ac:dyDescent="0.25">
      <c r="A126" s="16" t="s">
        <v>171</v>
      </c>
      <c r="B126" s="24">
        <v>200</v>
      </c>
      <c r="C126" s="24" t="s">
        <v>201</v>
      </c>
      <c r="D126" s="25">
        <f>D127</f>
        <v>300000</v>
      </c>
      <c r="E126" s="25">
        <f>E127</f>
        <v>0</v>
      </c>
      <c r="F126" s="25">
        <f t="shared" ref="F126:F127" si="17">D126-E126</f>
        <v>300000</v>
      </c>
      <c r="G126" s="23"/>
    </row>
    <row r="127" spans="1:7" x14ac:dyDescent="0.25">
      <c r="A127" s="16" t="s">
        <v>163</v>
      </c>
      <c r="B127" s="24">
        <v>200</v>
      </c>
      <c r="C127" s="24" t="s">
        <v>202</v>
      </c>
      <c r="D127" s="25">
        <f>D128</f>
        <v>300000</v>
      </c>
      <c r="E127" s="25">
        <f>E128</f>
        <v>0</v>
      </c>
      <c r="F127" s="25">
        <f t="shared" si="17"/>
        <v>300000</v>
      </c>
      <c r="G127" s="23"/>
    </row>
    <row r="128" spans="1:7" x14ac:dyDescent="0.25">
      <c r="A128" s="19" t="s">
        <v>203</v>
      </c>
      <c r="B128" s="30">
        <v>200</v>
      </c>
      <c r="C128" s="30" t="s">
        <v>204</v>
      </c>
      <c r="D128" s="31">
        <v>300000</v>
      </c>
      <c r="E128" s="31">
        <v>0</v>
      </c>
      <c r="F128" s="31">
        <f>D128-E128</f>
        <v>300000</v>
      </c>
      <c r="G128" s="23"/>
    </row>
    <row r="129" spans="1:7" x14ac:dyDescent="0.25">
      <c r="A129" s="16" t="s">
        <v>171</v>
      </c>
      <c r="B129" s="24">
        <v>200</v>
      </c>
      <c r="C129" s="24" t="s">
        <v>205</v>
      </c>
      <c r="D129" s="25">
        <f>D130</f>
        <v>76854.41</v>
      </c>
      <c r="E129" s="25">
        <f>E130</f>
        <v>31512.05</v>
      </c>
      <c r="F129" s="25">
        <f t="shared" ref="F129:F130" si="18">D129-E129</f>
        <v>45342.36</v>
      </c>
      <c r="G129" s="23"/>
    </row>
    <row r="130" spans="1:7" ht="47.25" x14ac:dyDescent="0.25">
      <c r="A130" s="16" t="s">
        <v>155</v>
      </c>
      <c r="B130" s="24">
        <v>200</v>
      </c>
      <c r="C130" s="24" t="s">
        <v>206</v>
      </c>
      <c r="D130" s="25">
        <f>D131</f>
        <v>76854.41</v>
      </c>
      <c r="E130" s="25">
        <f>E131</f>
        <v>31512.05</v>
      </c>
      <c r="F130" s="25">
        <f t="shared" si="18"/>
        <v>45342.36</v>
      </c>
      <c r="G130" s="23"/>
    </row>
    <row r="131" spans="1:7" ht="47.25" x14ac:dyDescent="0.25">
      <c r="A131" s="19" t="s">
        <v>157</v>
      </c>
      <c r="B131" s="30">
        <v>200</v>
      </c>
      <c r="C131" s="30" t="s">
        <v>207</v>
      </c>
      <c r="D131" s="31">
        <v>76854.41</v>
      </c>
      <c r="E131" s="31">
        <f>SUM(E132)</f>
        <v>31512.05</v>
      </c>
      <c r="F131" s="31">
        <f>D131-E131</f>
        <v>45342.36</v>
      </c>
      <c r="G131" s="23"/>
    </row>
    <row r="132" spans="1:7" x14ac:dyDescent="0.25">
      <c r="A132" s="19" t="s">
        <v>159</v>
      </c>
      <c r="B132" s="30">
        <v>200</v>
      </c>
      <c r="C132" s="30" t="s">
        <v>208</v>
      </c>
      <c r="D132" s="31" t="s">
        <v>24</v>
      </c>
      <c r="E132" s="31">
        <v>31512.05</v>
      </c>
      <c r="F132" s="31" t="s">
        <v>24</v>
      </c>
      <c r="G132" s="23"/>
    </row>
    <row r="133" spans="1:7" x14ac:dyDescent="0.25">
      <c r="A133" s="16"/>
      <c r="B133" s="24">
        <v>200</v>
      </c>
      <c r="C133" s="24" t="s">
        <v>209</v>
      </c>
      <c r="D133" s="25">
        <f>D134+D138</f>
        <v>238850</v>
      </c>
      <c r="E133" s="25">
        <f>E134+E138</f>
        <v>126897.32</v>
      </c>
      <c r="F133" s="25">
        <f t="shared" ref="F133:F134" si="19">D133-E133</f>
        <v>111952.68</v>
      </c>
      <c r="G133" s="23"/>
    </row>
    <row r="134" spans="1:7" ht="94.5" x14ac:dyDescent="0.25">
      <c r="A134" s="16" t="s">
        <v>142</v>
      </c>
      <c r="B134" s="24">
        <v>200</v>
      </c>
      <c r="C134" s="24" t="s">
        <v>210</v>
      </c>
      <c r="D134" s="25">
        <f>D135</f>
        <v>233850</v>
      </c>
      <c r="E134" s="25">
        <f>E135</f>
        <v>123747.32</v>
      </c>
      <c r="F134" s="25">
        <f t="shared" si="19"/>
        <v>110102.68</v>
      </c>
      <c r="G134" s="23"/>
    </row>
    <row r="135" spans="1:7" ht="47.25" x14ac:dyDescent="0.25">
      <c r="A135" s="19" t="s">
        <v>144</v>
      </c>
      <c r="B135" s="30">
        <v>200</v>
      </c>
      <c r="C135" s="30" t="s">
        <v>211</v>
      </c>
      <c r="D135" s="31">
        <v>233850</v>
      </c>
      <c r="E135" s="31">
        <f>SUM(E136:E137)</f>
        <v>123747.32</v>
      </c>
      <c r="F135" s="31">
        <f>D135-E135</f>
        <v>110102.68</v>
      </c>
      <c r="G135" s="23"/>
    </row>
    <row r="136" spans="1:7" ht="31.5" x14ac:dyDescent="0.25">
      <c r="A136" s="19" t="s">
        <v>146</v>
      </c>
      <c r="B136" s="30">
        <v>200</v>
      </c>
      <c r="C136" s="30" t="s">
        <v>212</v>
      </c>
      <c r="D136" s="31" t="s">
        <v>24</v>
      </c>
      <c r="E136" s="31">
        <v>97804</v>
      </c>
      <c r="F136" s="31" t="s">
        <v>24</v>
      </c>
      <c r="G136" s="23"/>
    </row>
    <row r="137" spans="1:7" ht="78.75" x14ac:dyDescent="0.25">
      <c r="A137" s="19" t="s">
        <v>148</v>
      </c>
      <c r="B137" s="30">
        <v>200</v>
      </c>
      <c r="C137" s="30" t="s">
        <v>213</v>
      </c>
      <c r="D137" s="31" t="s">
        <v>24</v>
      </c>
      <c r="E137" s="31">
        <v>25943.32</v>
      </c>
      <c r="F137" s="31" t="s">
        <v>24</v>
      </c>
      <c r="G137" s="23"/>
    </row>
    <row r="138" spans="1:7" ht="47.25" x14ac:dyDescent="0.25">
      <c r="A138" s="16" t="s">
        <v>155</v>
      </c>
      <c r="B138" s="24">
        <v>200</v>
      </c>
      <c r="C138" s="24" t="s">
        <v>214</v>
      </c>
      <c r="D138" s="25">
        <f>D139</f>
        <v>5000</v>
      </c>
      <c r="E138" s="25">
        <f>E139</f>
        <v>3150</v>
      </c>
      <c r="F138" s="25">
        <f t="shared" ref="F138" si="20">D138-E138</f>
        <v>1850</v>
      </c>
      <c r="G138" s="23"/>
    </row>
    <row r="139" spans="1:7" ht="47.25" x14ac:dyDescent="0.25">
      <c r="A139" s="19" t="s">
        <v>157</v>
      </c>
      <c r="B139" s="30">
        <v>200</v>
      </c>
      <c r="C139" s="30" t="s">
        <v>215</v>
      </c>
      <c r="D139" s="31">
        <v>5000</v>
      </c>
      <c r="E139" s="31">
        <f>E140</f>
        <v>3150</v>
      </c>
      <c r="F139" s="31">
        <f>D139-E139</f>
        <v>1850</v>
      </c>
      <c r="G139" s="23"/>
    </row>
    <row r="140" spans="1:7" x14ac:dyDescent="0.25">
      <c r="A140" s="19" t="s">
        <v>159</v>
      </c>
      <c r="B140" s="30">
        <v>200</v>
      </c>
      <c r="C140" s="30" t="s">
        <v>216</v>
      </c>
      <c r="D140" s="31" t="s">
        <v>24</v>
      </c>
      <c r="E140" s="31">
        <v>3150</v>
      </c>
      <c r="F140" s="31" t="s">
        <v>24</v>
      </c>
      <c r="G140" s="23"/>
    </row>
    <row r="141" spans="1:7" x14ac:dyDescent="0.25">
      <c r="A141" s="16">
        <v>210120010</v>
      </c>
      <c r="B141" s="24">
        <v>200</v>
      </c>
      <c r="C141" s="24" t="s">
        <v>217</v>
      </c>
      <c r="D141" s="25">
        <f>D142</f>
        <v>310000</v>
      </c>
      <c r="E141" s="25">
        <f>E142</f>
        <v>82067.600000000006</v>
      </c>
      <c r="F141" s="25">
        <f t="shared" ref="F141:F142" si="21">D141-E141</f>
        <v>227932.4</v>
      </c>
      <c r="G141" s="23"/>
    </row>
    <row r="142" spans="1:7" ht="47.25" x14ac:dyDescent="0.25">
      <c r="A142" s="16" t="s">
        <v>155</v>
      </c>
      <c r="B142" s="24">
        <v>200</v>
      </c>
      <c r="C142" s="24" t="s">
        <v>218</v>
      </c>
      <c r="D142" s="25">
        <f>D143</f>
        <v>310000</v>
      </c>
      <c r="E142" s="25">
        <f>E143</f>
        <v>82067.600000000006</v>
      </c>
      <c r="F142" s="25">
        <f t="shared" si="21"/>
        <v>227932.4</v>
      </c>
      <c r="G142" s="23"/>
    </row>
    <row r="143" spans="1:7" ht="47.25" x14ac:dyDescent="0.25">
      <c r="A143" s="19" t="s">
        <v>157</v>
      </c>
      <c r="B143" s="30">
        <v>200</v>
      </c>
      <c r="C143" s="30" t="s">
        <v>219</v>
      </c>
      <c r="D143" s="31">
        <v>310000</v>
      </c>
      <c r="E143" s="31">
        <f>E144</f>
        <v>82067.600000000006</v>
      </c>
      <c r="F143" s="31">
        <f>D143-E143</f>
        <v>227932.4</v>
      </c>
      <c r="G143" s="23"/>
    </row>
    <row r="144" spans="1:7" x14ac:dyDescent="0.25">
      <c r="A144" s="19" t="s">
        <v>458</v>
      </c>
      <c r="B144" s="30">
        <v>201</v>
      </c>
      <c r="C144" s="30" t="s">
        <v>462</v>
      </c>
      <c r="D144" s="31" t="s">
        <v>24</v>
      </c>
      <c r="E144" s="31">
        <v>82067.600000000006</v>
      </c>
      <c r="F144" s="31" t="s">
        <v>24</v>
      </c>
      <c r="G144" s="23"/>
    </row>
    <row r="145" spans="1:7" x14ac:dyDescent="0.25">
      <c r="A145" s="16"/>
      <c r="B145" s="24">
        <v>200</v>
      </c>
      <c r="C145" s="24" t="s">
        <v>220</v>
      </c>
      <c r="D145" s="25">
        <f>D146</f>
        <v>64540</v>
      </c>
      <c r="E145" s="25">
        <f>E146</f>
        <v>32269.98</v>
      </c>
      <c r="F145" s="25">
        <f t="shared" ref="F145:F146" si="22">D145-E145</f>
        <v>32270.02</v>
      </c>
      <c r="G145" s="23"/>
    </row>
    <row r="146" spans="1:7" ht="47.25" x14ac:dyDescent="0.25">
      <c r="A146" s="16" t="s">
        <v>221</v>
      </c>
      <c r="B146" s="24">
        <v>200</v>
      </c>
      <c r="C146" s="24" t="s">
        <v>222</v>
      </c>
      <c r="D146" s="25">
        <f>D147</f>
        <v>64540</v>
      </c>
      <c r="E146" s="25">
        <f>E147</f>
        <v>32269.98</v>
      </c>
      <c r="F146" s="25">
        <f t="shared" si="22"/>
        <v>32270.02</v>
      </c>
      <c r="G146" s="23"/>
    </row>
    <row r="147" spans="1:7" ht="78.75" x14ac:dyDescent="0.25">
      <c r="A147" s="19" t="s">
        <v>223</v>
      </c>
      <c r="B147" s="30">
        <v>200</v>
      </c>
      <c r="C147" s="30" t="s">
        <v>224</v>
      </c>
      <c r="D147" s="31">
        <v>64540</v>
      </c>
      <c r="E147" s="31">
        <f>SUM(E148)</f>
        <v>32269.98</v>
      </c>
      <c r="F147" s="31">
        <f>D147-E147</f>
        <v>32270.02</v>
      </c>
      <c r="G147" s="23"/>
    </row>
    <row r="148" spans="1:7" ht="47.25" x14ac:dyDescent="0.25">
      <c r="A148" s="19" t="s">
        <v>225</v>
      </c>
      <c r="B148" s="30">
        <v>200</v>
      </c>
      <c r="C148" s="30" t="s">
        <v>226</v>
      </c>
      <c r="D148" s="31" t="s">
        <v>24</v>
      </c>
      <c r="E148" s="31">
        <v>32269.98</v>
      </c>
      <c r="F148" s="31" t="s">
        <v>24</v>
      </c>
      <c r="G148" s="23"/>
    </row>
    <row r="149" spans="1:7" x14ac:dyDescent="0.25">
      <c r="A149" s="16" t="s">
        <v>171</v>
      </c>
      <c r="B149" s="24">
        <v>200</v>
      </c>
      <c r="C149" s="24" t="s">
        <v>227</v>
      </c>
      <c r="D149" s="25">
        <f>D150</f>
        <v>345941.13</v>
      </c>
      <c r="E149" s="25">
        <f>E150</f>
        <v>222293.68</v>
      </c>
      <c r="F149" s="25">
        <f t="shared" ref="F149:F150" si="23">D149-E149</f>
        <v>123647.45000000001</v>
      </c>
      <c r="G149" s="23"/>
    </row>
    <row r="150" spans="1:7" ht="47.25" x14ac:dyDescent="0.25">
      <c r="A150" s="16" t="s">
        <v>155</v>
      </c>
      <c r="B150" s="24">
        <v>200</v>
      </c>
      <c r="C150" s="24" t="s">
        <v>228</v>
      </c>
      <c r="D150" s="25">
        <f>D151</f>
        <v>345941.13</v>
      </c>
      <c r="E150" s="25">
        <f>E151</f>
        <v>222293.68</v>
      </c>
      <c r="F150" s="25">
        <f t="shared" si="23"/>
        <v>123647.45000000001</v>
      </c>
      <c r="G150" s="23"/>
    </row>
    <row r="151" spans="1:7" ht="47.25" x14ac:dyDescent="0.25">
      <c r="A151" s="19" t="s">
        <v>157</v>
      </c>
      <c r="B151" s="30">
        <v>200</v>
      </c>
      <c r="C151" s="30" t="s">
        <v>229</v>
      </c>
      <c r="D151" s="31">
        <v>345941.13</v>
      </c>
      <c r="E151" s="31">
        <f>SUM(E152)</f>
        <v>222293.68</v>
      </c>
      <c r="F151" s="31">
        <f>D151-E151</f>
        <v>123647.45000000001</v>
      </c>
      <c r="G151" s="23"/>
    </row>
    <row r="152" spans="1:7" x14ac:dyDescent="0.25">
      <c r="A152" s="19" t="s">
        <v>159</v>
      </c>
      <c r="B152" s="30">
        <v>200</v>
      </c>
      <c r="C152" s="30" t="s">
        <v>230</v>
      </c>
      <c r="D152" s="31" t="s">
        <v>24</v>
      </c>
      <c r="E152" s="31">
        <v>222293.68</v>
      </c>
      <c r="F152" s="31" t="s">
        <v>24</v>
      </c>
      <c r="G152" s="23"/>
    </row>
    <row r="153" spans="1:7" x14ac:dyDescent="0.25">
      <c r="A153" s="16"/>
      <c r="B153" s="24">
        <v>200</v>
      </c>
      <c r="C153" s="24" t="s">
        <v>231</v>
      </c>
      <c r="D153" s="25">
        <f>D154</f>
        <v>10000</v>
      </c>
      <c r="E153" s="25">
        <f>E154</f>
        <v>0</v>
      </c>
      <c r="F153" s="25">
        <f t="shared" ref="F153:F154" si="24">D153-E153</f>
        <v>10000</v>
      </c>
      <c r="G153" s="23"/>
    </row>
    <row r="154" spans="1:7" ht="47.25" x14ac:dyDescent="0.25">
      <c r="A154" s="16" t="s">
        <v>155</v>
      </c>
      <c r="B154" s="24">
        <v>200</v>
      </c>
      <c r="C154" s="24" t="s">
        <v>232</v>
      </c>
      <c r="D154" s="25">
        <f>D155</f>
        <v>10000</v>
      </c>
      <c r="E154" s="25">
        <f>E155</f>
        <v>0</v>
      </c>
      <c r="F154" s="25">
        <f t="shared" si="24"/>
        <v>10000</v>
      </c>
      <c r="G154" s="23"/>
    </row>
    <row r="155" spans="1:7" ht="47.25" x14ac:dyDescent="0.25">
      <c r="A155" s="19" t="s">
        <v>157</v>
      </c>
      <c r="B155" s="30">
        <v>200</v>
      </c>
      <c r="C155" s="30" t="s">
        <v>233</v>
      </c>
      <c r="D155" s="31">
        <v>10000</v>
      </c>
      <c r="E155" s="31">
        <v>0</v>
      </c>
      <c r="F155" s="31">
        <f>D155-E155</f>
        <v>10000</v>
      </c>
      <c r="G155" s="23"/>
    </row>
    <row r="156" spans="1:7" x14ac:dyDescent="0.25">
      <c r="A156" s="16"/>
      <c r="B156" s="24">
        <v>200</v>
      </c>
      <c r="C156" s="24" t="s">
        <v>234</v>
      </c>
      <c r="D156" s="25">
        <f>D157</f>
        <v>264327.51</v>
      </c>
      <c r="E156" s="25">
        <f>E157</f>
        <v>96108.63</v>
      </c>
      <c r="F156" s="25">
        <f t="shared" ref="F156:F157" si="25">D156-E156</f>
        <v>168218.88</v>
      </c>
      <c r="G156" s="23"/>
    </row>
    <row r="157" spans="1:7" ht="47.25" x14ac:dyDescent="0.25">
      <c r="A157" s="16" t="s">
        <v>155</v>
      </c>
      <c r="B157" s="24">
        <v>200</v>
      </c>
      <c r="C157" s="24" t="s">
        <v>235</v>
      </c>
      <c r="D157" s="25">
        <f>D158</f>
        <v>264327.51</v>
      </c>
      <c r="E157" s="25">
        <f>E158</f>
        <v>96108.63</v>
      </c>
      <c r="F157" s="25">
        <f t="shared" si="25"/>
        <v>168218.88</v>
      </c>
      <c r="G157" s="23"/>
    </row>
    <row r="158" spans="1:7" ht="47.25" x14ac:dyDescent="0.25">
      <c r="A158" s="19" t="s">
        <v>157</v>
      </c>
      <c r="B158" s="30">
        <v>200</v>
      </c>
      <c r="C158" s="30" t="s">
        <v>236</v>
      </c>
      <c r="D158" s="31">
        <v>264327.51</v>
      </c>
      <c r="E158" s="31">
        <f>SUM(E159)</f>
        <v>96108.63</v>
      </c>
      <c r="F158" s="31">
        <f>D158-E158</f>
        <v>168218.88</v>
      </c>
      <c r="G158" s="23"/>
    </row>
    <row r="159" spans="1:7" x14ac:dyDescent="0.25">
      <c r="A159" s="19" t="s">
        <v>161</v>
      </c>
      <c r="B159" s="30">
        <v>200</v>
      </c>
      <c r="C159" s="30" t="s">
        <v>237</v>
      </c>
      <c r="D159" s="31" t="s">
        <v>24</v>
      </c>
      <c r="E159" s="31">
        <v>96108.63</v>
      </c>
      <c r="F159" s="31" t="s">
        <v>24</v>
      </c>
      <c r="G159" s="23"/>
    </row>
    <row r="160" spans="1:7" x14ac:dyDescent="0.25">
      <c r="A160" s="16"/>
      <c r="B160" s="24">
        <v>200</v>
      </c>
      <c r="C160" s="24" t="s">
        <v>238</v>
      </c>
      <c r="D160" s="25">
        <f>D161</f>
        <v>490000</v>
      </c>
      <c r="E160" s="25">
        <f>E161</f>
        <v>30190</v>
      </c>
      <c r="F160" s="25">
        <f t="shared" ref="F160:F161" si="26">D160-E160</f>
        <v>459810</v>
      </c>
      <c r="G160" s="23"/>
    </row>
    <row r="161" spans="1:7" ht="47.25" x14ac:dyDescent="0.25">
      <c r="A161" s="16" t="s">
        <v>155</v>
      </c>
      <c r="B161" s="24">
        <v>200</v>
      </c>
      <c r="C161" s="24" t="s">
        <v>239</v>
      </c>
      <c r="D161" s="25">
        <f>D162</f>
        <v>490000</v>
      </c>
      <c r="E161" s="25">
        <f>E162</f>
        <v>30190</v>
      </c>
      <c r="F161" s="25">
        <f t="shared" si="26"/>
        <v>459810</v>
      </c>
      <c r="G161" s="23"/>
    </row>
    <row r="162" spans="1:7" ht="47.25" x14ac:dyDescent="0.25">
      <c r="A162" s="19" t="s">
        <v>157</v>
      </c>
      <c r="B162" s="30">
        <v>200</v>
      </c>
      <c r="C162" s="30" t="s">
        <v>240</v>
      </c>
      <c r="D162" s="31">
        <v>490000</v>
      </c>
      <c r="E162" s="31">
        <f>SUM(E163)</f>
        <v>30190</v>
      </c>
      <c r="F162" s="31">
        <f>D162-E162</f>
        <v>459810</v>
      </c>
      <c r="G162" s="23"/>
    </row>
    <row r="163" spans="1:7" x14ac:dyDescent="0.25">
      <c r="A163" s="19" t="s">
        <v>159</v>
      </c>
      <c r="B163" s="30">
        <v>200</v>
      </c>
      <c r="C163" s="30" t="s">
        <v>241</v>
      </c>
      <c r="D163" s="31" t="s">
        <v>24</v>
      </c>
      <c r="E163" s="31">
        <v>30190</v>
      </c>
      <c r="F163" s="31" t="s">
        <v>24</v>
      </c>
      <c r="G163" s="23"/>
    </row>
    <row r="164" spans="1:7" x14ac:dyDescent="0.25">
      <c r="A164" s="16" t="s">
        <v>171</v>
      </c>
      <c r="B164" s="24">
        <v>200</v>
      </c>
      <c r="C164" s="24" t="s">
        <v>242</v>
      </c>
      <c r="D164" s="25">
        <f>D165</f>
        <v>1330121.8999999999</v>
      </c>
      <c r="E164" s="25">
        <f>E165</f>
        <v>318781.38</v>
      </c>
      <c r="F164" s="25">
        <f t="shared" ref="F164:F165" si="27">D164-E164</f>
        <v>1011340.5199999999</v>
      </c>
      <c r="G164" s="23"/>
    </row>
    <row r="165" spans="1:7" ht="47.25" x14ac:dyDescent="0.25">
      <c r="A165" s="16" t="s">
        <v>155</v>
      </c>
      <c r="B165" s="24">
        <v>200</v>
      </c>
      <c r="C165" s="24" t="s">
        <v>243</v>
      </c>
      <c r="D165" s="25">
        <f>D166</f>
        <v>1330121.8999999999</v>
      </c>
      <c r="E165" s="25">
        <f>E166</f>
        <v>318781.38</v>
      </c>
      <c r="F165" s="25">
        <f t="shared" si="27"/>
        <v>1011340.5199999999</v>
      </c>
      <c r="G165" s="23"/>
    </row>
    <row r="166" spans="1:7" ht="47.25" x14ac:dyDescent="0.25">
      <c r="A166" s="19" t="s">
        <v>157</v>
      </c>
      <c r="B166" s="30">
        <v>200</v>
      </c>
      <c r="C166" s="30" t="s">
        <v>244</v>
      </c>
      <c r="D166" s="31">
        <v>1330121.8999999999</v>
      </c>
      <c r="E166" s="31">
        <f>E167</f>
        <v>318781.38</v>
      </c>
      <c r="F166" s="31">
        <f>D166-E166</f>
        <v>1011340.5199999999</v>
      </c>
      <c r="G166" s="23"/>
    </row>
    <row r="167" spans="1:7" x14ac:dyDescent="0.25">
      <c r="A167" s="19" t="s">
        <v>458</v>
      </c>
      <c r="B167" s="30">
        <v>201</v>
      </c>
      <c r="C167" s="30" t="s">
        <v>463</v>
      </c>
      <c r="D167" s="31" t="s">
        <v>24</v>
      </c>
      <c r="E167" s="31">
        <v>318781.38</v>
      </c>
      <c r="F167" s="31" t="s">
        <v>24</v>
      </c>
      <c r="G167" s="23"/>
    </row>
    <row r="168" spans="1:7" x14ac:dyDescent="0.25">
      <c r="A168" s="16" t="s">
        <v>171</v>
      </c>
      <c r="B168" s="24">
        <v>200</v>
      </c>
      <c r="C168" s="24" t="s">
        <v>245</v>
      </c>
      <c r="D168" s="25">
        <f>D169</f>
        <v>50000</v>
      </c>
      <c r="E168" s="25">
        <f>E169</f>
        <v>0</v>
      </c>
      <c r="F168" s="25">
        <f t="shared" ref="F168:F169" si="28">D168-E168</f>
        <v>50000</v>
      </c>
      <c r="G168" s="23"/>
    </row>
    <row r="169" spans="1:7" ht="47.25" x14ac:dyDescent="0.25">
      <c r="A169" s="16" t="s">
        <v>155</v>
      </c>
      <c r="B169" s="24">
        <v>200</v>
      </c>
      <c r="C169" s="24" t="s">
        <v>246</v>
      </c>
      <c r="D169" s="25">
        <f>D170</f>
        <v>50000</v>
      </c>
      <c r="E169" s="25">
        <f>E170</f>
        <v>0</v>
      </c>
      <c r="F169" s="25">
        <f t="shared" si="28"/>
        <v>50000</v>
      </c>
      <c r="G169" s="23"/>
    </row>
    <row r="170" spans="1:7" ht="47.25" x14ac:dyDescent="0.25">
      <c r="A170" s="19" t="s">
        <v>157</v>
      </c>
      <c r="B170" s="30">
        <v>200</v>
      </c>
      <c r="C170" s="30" t="s">
        <v>247</v>
      </c>
      <c r="D170" s="31">
        <v>50000</v>
      </c>
      <c r="E170" s="31">
        <v>0</v>
      </c>
      <c r="F170" s="31">
        <f>D170-E170</f>
        <v>50000</v>
      </c>
      <c r="G170" s="23"/>
    </row>
    <row r="171" spans="1:7" x14ac:dyDescent="0.25">
      <c r="A171" s="16" t="s">
        <v>171</v>
      </c>
      <c r="B171" s="24">
        <v>200</v>
      </c>
      <c r="C171" s="24" t="s">
        <v>248</v>
      </c>
      <c r="D171" s="25">
        <f>D172</f>
        <v>30000</v>
      </c>
      <c r="E171" s="25">
        <f>E172</f>
        <v>0</v>
      </c>
      <c r="F171" s="25">
        <f t="shared" ref="F171:F172" si="29">D171-E171</f>
        <v>30000</v>
      </c>
      <c r="G171" s="23"/>
    </row>
    <row r="172" spans="1:7" ht="47.25" x14ac:dyDescent="0.25">
      <c r="A172" s="16" t="s">
        <v>155</v>
      </c>
      <c r="B172" s="24">
        <v>200</v>
      </c>
      <c r="C172" s="24" t="s">
        <v>249</v>
      </c>
      <c r="D172" s="25">
        <f>D173</f>
        <v>30000</v>
      </c>
      <c r="E172" s="25">
        <f>E173</f>
        <v>0</v>
      </c>
      <c r="F172" s="25">
        <f t="shared" si="29"/>
        <v>30000</v>
      </c>
      <c r="G172" s="23"/>
    </row>
    <row r="173" spans="1:7" ht="47.25" x14ac:dyDescent="0.25">
      <c r="A173" s="19" t="s">
        <v>157</v>
      </c>
      <c r="B173" s="30">
        <v>200</v>
      </c>
      <c r="C173" s="30" t="s">
        <v>250</v>
      </c>
      <c r="D173" s="31">
        <v>30000</v>
      </c>
      <c r="E173" s="31">
        <v>0</v>
      </c>
      <c r="F173" s="31">
        <f>D173-E173</f>
        <v>30000</v>
      </c>
      <c r="G173" s="23"/>
    </row>
    <row r="174" spans="1:7" x14ac:dyDescent="0.25">
      <c r="A174" s="16" t="s">
        <v>171</v>
      </c>
      <c r="B174" s="24">
        <v>200</v>
      </c>
      <c r="C174" s="24" t="s">
        <v>251</v>
      </c>
      <c r="D174" s="25">
        <f>D175</f>
        <v>124080</v>
      </c>
      <c r="E174" s="25">
        <f>E175</f>
        <v>0</v>
      </c>
      <c r="F174" s="25">
        <f t="shared" ref="F174:F175" si="30">D174-E174</f>
        <v>124080</v>
      </c>
      <c r="G174" s="23"/>
    </row>
    <row r="175" spans="1:7" ht="47.25" x14ac:dyDescent="0.25">
      <c r="A175" s="16" t="s">
        <v>155</v>
      </c>
      <c r="B175" s="24">
        <v>200</v>
      </c>
      <c r="C175" s="24" t="s">
        <v>252</v>
      </c>
      <c r="D175" s="25">
        <f>D176</f>
        <v>124080</v>
      </c>
      <c r="E175" s="25">
        <f>E176</f>
        <v>0</v>
      </c>
      <c r="F175" s="25">
        <f t="shared" si="30"/>
        <v>124080</v>
      </c>
      <c r="G175" s="23"/>
    </row>
    <row r="176" spans="1:7" ht="47.25" x14ac:dyDescent="0.25">
      <c r="A176" s="19" t="s">
        <v>157</v>
      </c>
      <c r="B176" s="30">
        <v>200</v>
      </c>
      <c r="C176" s="30" t="s">
        <v>253</v>
      </c>
      <c r="D176" s="31">
        <v>124080</v>
      </c>
      <c r="E176" s="31">
        <v>0</v>
      </c>
      <c r="F176" s="31">
        <f>D176-E176</f>
        <v>124080</v>
      </c>
      <c r="G176" s="23"/>
    </row>
    <row r="177" spans="1:7" x14ac:dyDescent="0.25">
      <c r="A177" s="16" t="s">
        <v>171</v>
      </c>
      <c r="B177" s="24">
        <v>200</v>
      </c>
      <c r="C177" s="24" t="s">
        <v>254</v>
      </c>
      <c r="D177" s="25">
        <f>D178</f>
        <v>42906.53</v>
      </c>
      <c r="E177" s="25">
        <f>E178</f>
        <v>0</v>
      </c>
      <c r="F177" s="25">
        <f t="shared" ref="F177:F178" si="31">D177-E177</f>
        <v>42906.53</v>
      </c>
      <c r="G177" s="23"/>
    </row>
    <row r="178" spans="1:7" ht="47.25" x14ac:dyDescent="0.25">
      <c r="A178" s="16" t="s">
        <v>155</v>
      </c>
      <c r="B178" s="24">
        <v>200</v>
      </c>
      <c r="C178" s="24" t="s">
        <v>255</v>
      </c>
      <c r="D178" s="25">
        <f>D179</f>
        <v>42906.53</v>
      </c>
      <c r="E178" s="25">
        <f>E179</f>
        <v>0</v>
      </c>
      <c r="F178" s="25">
        <f t="shared" si="31"/>
        <v>42906.53</v>
      </c>
      <c r="G178" s="23"/>
    </row>
    <row r="179" spans="1:7" ht="47.25" x14ac:dyDescent="0.25">
      <c r="A179" s="19" t="s">
        <v>157</v>
      </c>
      <c r="B179" s="30">
        <v>200</v>
      </c>
      <c r="C179" s="30" t="s">
        <v>256</v>
      </c>
      <c r="D179" s="31">
        <v>42906.53</v>
      </c>
      <c r="E179" s="31">
        <v>0</v>
      </c>
      <c r="F179" s="31">
        <f>D179-E179</f>
        <v>42906.53</v>
      </c>
      <c r="G179" s="23"/>
    </row>
    <row r="180" spans="1:7" x14ac:dyDescent="0.25">
      <c r="A180" s="16" t="s">
        <v>171</v>
      </c>
      <c r="B180" s="24">
        <v>200</v>
      </c>
      <c r="C180" s="24" t="s">
        <v>257</v>
      </c>
      <c r="D180" s="25">
        <f>D181</f>
        <v>20000</v>
      </c>
      <c r="E180" s="25">
        <f>E181</f>
        <v>0</v>
      </c>
      <c r="F180" s="25">
        <f t="shared" ref="F180:F181" si="32">D180-E180</f>
        <v>20000</v>
      </c>
      <c r="G180" s="23"/>
    </row>
    <row r="181" spans="1:7" ht="47.25" x14ac:dyDescent="0.25">
      <c r="A181" s="16" t="s">
        <v>155</v>
      </c>
      <c r="B181" s="24">
        <v>200</v>
      </c>
      <c r="C181" s="24" t="s">
        <v>258</v>
      </c>
      <c r="D181" s="25">
        <f>D182</f>
        <v>20000</v>
      </c>
      <c r="E181" s="25">
        <f>E182</f>
        <v>0</v>
      </c>
      <c r="F181" s="25">
        <f t="shared" si="32"/>
        <v>20000</v>
      </c>
      <c r="G181" s="23"/>
    </row>
    <row r="182" spans="1:7" ht="47.25" x14ac:dyDescent="0.25">
      <c r="A182" s="19" t="s">
        <v>157</v>
      </c>
      <c r="B182" s="30">
        <v>200</v>
      </c>
      <c r="C182" s="30" t="s">
        <v>259</v>
      </c>
      <c r="D182" s="31">
        <v>20000</v>
      </c>
      <c r="E182" s="31">
        <v>0</v>
      </c>
      <c r="F182" s="31">
        <f>D182-E182</f>
        <v>20000</v>
      </c>
      <c r="G182" s="23"/>
    </row>
    <row r="183" spans="1:7" x14ac:dyDescent="0.25">
      <c r="A183" s="16"/>
      <c r="B183" s="24">
        <v>200</v>
      </c>
      <c r="C183" s="24" t="s">
        <v>260</v>
      </c>
      <c r="D183" s="25">
        <f>D184</f>
        <v>1949778.96</v>
      </c>
      <c r="E183" s="25">
        <f>E184</f>
        <v>970789.02</v>
      </c>
      <c r="F183" s="25">
        <f t="shared" ref="F183:F184" si="33">D183-E183</f>
        <v>978989.94</v>
      </c>
      <c r="G183" s="23"/>
    </row>
    <row r="184" spans="1:7" ht="47.25" x14ac:dyDescent="0.25">
      <c r="A184" s="16" t="s">
        <v>221</v>
      </c>
      <c r="B184" s="24">
        <v>200</v>
      </c>
      <c r="C184" s="24" t="s">
        <v>261</v>
      </c>
      <c r="D184" s="25">
        <f>D185</f>
        <v>1949778.96</v>
      </c>
      <c r="E184" s="25">
        <f>E185</f>
        <v>970789.02</v>
      </c>
      <c r="F184" s="25">
        <f t="shared" si="33"/>
        <v>978989.94</v>
      </c>
      <c r="G184" s="23"/>
    </row>
    <row r="185" spans="1:7" x14ac:dyDescent="0.25">
      <c r="A185" s="19" t="s">
        <v>262</v>
      </c>
      <c r="B185" s="30">
        <v>200</v>
      </c>
      <c r="C185" s="30" t="s">
        <v>263</v>
      </c>
      <c r="D185" s="31">
        <v>1949778.96</v>
      </c>
      <c r="E185" s="31">
        <f>SUM(E186)</f>
        <v>970789.02</v>
      </c>
      <c r="F185" s="31">
        <f>D185-E185</f>
        <v>978989.94</v>
      </c>
      <c r="G185" s="23"/>
    </row>
    <row r="186" spans="1:7" ht="78.75" x14ac:dyDescent="0.25">
      <c r="A186" s="19" t="s">
        <v>264</v>
      </c>
      <c r="B186" s="30">
        <v>200</v>
      </c>
      <c r="C186" s="30" t="s">
        <v>265</v>
      </c>
      <c r="D186" s="31" t="s">
        <v>24</v>
      </c>
      <c r="E186" s="31">
        <v>970789.02</v>
      </c>
      <c r="F186" s="31" t="s">
        <v>24</v>
      </c>
      <c r="G186" s="23"/>
    </row>
    <row r="187" spans="1:7" x14ac:dyDescent="0.25">
      <c r="A187" s="16"/>
      <c r="B187" s="24">
        <v>200</v>
      </c>
      <c r="C187" s="24" t="s">
        <v>266</v>
      </c>
      <c r="D187" s="25">
        <f>D188</f>
        <v>581108</v>
      </c>
      <c r="E187" s="25">
        <f>E188</f>
        <v>290554</v>
      </c>
      <c r="F187" s="25">
        <f t="shared" ref="F187:F188" si="34">D187-E187</f>
        <v>290554</v>
      </c>
      <c r="G187" s="23"/>
    </row>
    <row r="188" spans="1:7" ht="47.25" x14ac:dyDescent="0.25">
      <c r="A188" s="16" t="s">
        <v>221</v>
      </c>
      <c r="B188" s="24">
        <v>200</v>
      </c>
      <c r="C188" s="24" t="s">
        <v>267</v>
      </c>
      <c r="D188" s="25">
        <f>D189</f>
        <v>581108</v>
      </c>
      <c r="E188" s="25">
        <f>E189</f>
        <v>290554</v>
      </c>
      <c r="F188" s="25">
        <f t="shared" si="34"/>
        <v>290554</v>
      </c>
      <c r="G188" s="23"/>
    </row>
    <row r="189" spans="1:7" x14ac:dyDescent="0.25">
      <c r="A189" s="19" t="s">
        <v>262</v>
      </c>
      <c r="B189" s="30">
        <v>200</v>
      </c>
      <c r="C189" s="30" t="s">
        <v>268</v>
      </c>
      <c r="D189" s="31">
        <v>581108</v>
      </c>
      <c r="E189" s="31">
        <f>SUM(E190)</f>
        <v>290554</v>
      </c>
      <c r="F189" s="31">
        <f>D189-E189</f>
        <v>290554</v>
      </c>
      <c r="G189" s="23"/>
    </row>
    <row r="190" spans="1:7" ht="78.75" x14ac:dyDescent="0.25">
      <c r="A190" s="19" t="s">
        <v>264</v>
      </c>
      <c r="B190" s="30">
        <v>200</v>
      </c>
      <c r="C190" s="30" t="s">
        <v>269</v>
      </c>
      <c r="D190" s="31" t="s">
        <v>24</v>
      </c>
      <c r="E190" s="31">
        <v>290554</v>
      </c>
      <c r="F190" s="31" t="s">
        <v>24</v>
      </c>
      <c r="G190" s="23"/>
    </row>
    <row r="191" spans="1:7" x14ac:dyDescent="0.25">
      <c r="A191" s="16" t="s">
        <v>270</v>
      </c>
      <c r="B191" s="24">
        <v>200</v>
      </c>
      <c r="C191" s="24" t="s">
        <v>271</v>
      </c>
      <c r="D191" s="25">
        <f>D192</f>
        <v>5869.78</v>
      </c>
      <c r="E191" s="25">
        <f>E192</f>
        <v>2934.9</v>
      </c>
      <c r="F191" s="25">
        <f t="shared" ref="F191:F192" si="35">D191-E191</f>
        <v>2934.8799999999997</v>
      </c>
      <c r="G191" s="23"/>
    </row>
    <row r="192" spans="1:7" ht="47.25" x14ac:dyDescent="0.25">
      <c r="A192" s="16" t="s">
        <v>221</v>
      </c>
      <c r="B192" s="24">
        <v>200</v>
      </c>
      <c r="C192" s="24" t="s">
        <v>272</v>
      </c>
      <c r="D192" s="25">
        <f>D193</f>
        <v>5869.78</v>
      </c>
      <c r="E192" s="25">
        <f>E193</f>
        <v>2934.9</v>
      </c>
      <c r="F192" s="25">
        <f t="shared" si="35"/>
        <v>2934.8799999999997</v>
      </c>
      <c r="G192" s="23"/>
    </row>
    <row r="193" spans="1:7" x14ac:dyDescent="0.25">
      <c r="A193" s="19" t="s">
        <v>262</v>
      </c>
      <c r="B193" s="30">
        <v>200</v>
      </c>
      <c r="C193" s="30" t="s">
        <v>273</v>
      </c>
      <c r="D193" s="31">
        <v>5869.78</v>
      </c>
      <c r="E193" s="31">
        <f>SUM(E194)</f>
        <v>2934.9</v>
      </c>
      <c r="F193" s="31">
        <f>D193-E193</f>
        <v>2934.8799999999997</v>
      </c>
      <c r="G193" s="23"/>
    </row>
    <row r="194" spans="1:7" ht="78.75" x14ac:dyDescent="0.25">
      <c r="A194" s="19" t="s">
        <v>264</v>
      </c>
      <c r="B194" s="30">
        <v>200</v>
      </c>
      <c r="C194" s="30" t="s">
        <v>274</v>
      </c>
      <c r="D194" s="31" t="s">
        <v>24</v>
      </c>
      <c r="E194" s="31">
        <v>2934.9</v>
      </c>
      <c r="F194" s="31" t="s">
        <v>24</v>
      </c>
      <c r="G194" s="23"/>
    </row>
    <row r="195" spans="1:7" s="90" customFormat="1" x14ac:dyDescent="0.25">
      <c r="A195" s="86"/>
      <c r="B195" s="87">
        <v>200</v>
      </c>
      <c r="C195" s="87" t="s">
        <v>455</v>
      </c>
      <c r="D195" s="88">
        <f>D196</f>
        <v>39020</v>
      </c>
      <c r="E195" s="88">
        <f>E196</f>
        <v>39020</v>
      </c>
      <c r="F195" s="88">
        <f t="shared" ref="F195:F196" si="36">D195-E195</f>
        <v>0</v>
      </c>
      <c r="G195" s="89"/>
    </row>
    <row r="196" spans="1:7" s="90" customFormat="1" ht="47.25" x14ac:dyDescent="0.25">
      <c r="A196" s="86" t="s">
        <v>451</v>
      </c>
      <c r="B196" s="87">
        <v>200</v>
      </c>
      <c r="C196" s="87" t="s">
        <v>454</v>
      </c>
      <c r="D196" s="88">
        <f>D197</f>
        <v>39020</v>
      </c>
      <c r="E196" s="88">
        <f>E197</f>
        <v>39020</v>
      </c>
      <c r="F196" s="88">
        <f t="shared" si="36"/>
        <v>0</v>
      </c>
      <c r="G196" s="89"/>
    </row>
    <row r="197" spans="1:7" s="90" customFormat="1" x14ac:dyDescent="0.25">
      <c r="A197" s="19" t="s">
        <v>452</v>
      </c>
      <c r="B197" s="30">
        <v>200</v>
      </c>
      <c r="C197" s="30" t="s">
        <v>456</v>
      </c>
      <c r="D197" s="31">
        <v>39020</v>
      </c>
      <c r="E197" s="31">
        <f>E198</f>
        <v>39020</v>
      </c>
      <c r="F197" s="31">
        <f>D197-E197</f>
        <v>0</v>
      </c>
      <c r="G197" s="89"/>
    </row>
    <row r="198" spans="1:7" ht="31.5" x14ac:dyDescent="0.25">
      <c r="A198" s="19" t="s">
        <v>453</v>
      </c>
      <c r="B198" s="30">
        <v>200</v>
      </c>
      <c r="C198" s="30" t="s">
        <v>457</v>
      </c>
      <c r="D198" s="31" t="s">
        <v>24</v>
      </c>
      <c r="E198" s="31">
        <v>39020</v>
      </c>
      <c r="F198" s="31" t="s">
        <v>24</v>
      </c>
      <c r="G198" s="23"/>
    </row>
    <row r="199" spans="1:7" x14ac:dyDescent="0.25">
      <c r="A199" s="16"/>
      <c r="B199" s="24">
        <v>200</v>
      </c>
      <c r="C199" s="24" t="s">
        <v>275</v>
      </c>
      <c r="D199" s="25">
        <f>D200</f>
        <v>150000</v>
      </c>
      <c r="E199" s="25">
        <f>E200</f>
        <v>75000</v>
      </c>
      <c r="F199" s="25">
        <f t="shared" ref="F199:F200" si="37">D199-E199</f>
        <v>75000</v>
      </c>
      <c r="G199" s="23"/>
    </row>
    <row r="200" spans="1:7" ht="47.25" x14ac:dyDescent="0.25">
      <c r="A200" s="16" t="s">
        <v>221</v>
      </c>
      <c r="B200" s="24">
        <v>200</v>
      </c>
      <c r="C200" s="24" t="s">
        <v>276</v>
      </c>
      <c r="D200" s="25">
        <f>D201</f>
        <v>150000</v>
      </c>
      <c r="E200" s="25">
        <f>E201</f>
        <v>75000</v>
      </c>
      <c r="F200" s="25">
        <f t="shared" si="37"/>
        <v>75000</v>
      </c>
      <c r="G200" s="23"/>
    </row>
    <row r="201" spans="1:7" x14ac:dyDescent="0.25">
      <c r="A201" s="19" t="s">
        <v>262</v>
      </c>
      <c r="B201" s="30">
        <v>200</v>
      </c>
      <c r="C201" s="30" t="s">
        <v>277</v>
      </c>
      <c r="D201" s="31">
        <v>150000</v>
      </c>
      <c r="E201" s="31">
        <f>SUM(E202)</f>
        <v>75000</v>
      </c>
      <c r="F201" s="31">
        <f>D201-E201</f>
        <v>75000</v>
      </c>
      <c r="G201" s="23"/>
    </row>
    <row r="202" spans="1:7" ht="78.75" x14ac:dyDescent="0.25">
      <c r="A202" s="19" t="s">
        <v>264</v>
      </c>
      <c r="B202" s="30">
        <v>200</v>
      </c>
      <c r="C202" s="30" t="s">
        <v>278</v>
      </c>
      <c r="D202" s="31" t="s">
        <v>24</v>
      </c>
      <c r="E202" s="31">
        <v>75000</v>
      </c>
      <c r="F202" s="31" t="s">
        <v>24</v>
      </c>
      <c r="G202" s="23"/>
    </row>
    <row r="203" spans="1:7" x14ac:dyDescent="0.25">
      <c r="A203" s="16" t="s">
        <v>171</v>
      </c>
      <c r="B203" s="24">
        <v>200</v>
      </c>
      <c r="C203" s="24" t="s">
        <v>279</v>
      </c>
      <c r="D203" s="25">
        <f>D204</f>
        <v>175935</v>
      </c>
      <c r="E203" s="25">
        <f>E204</f>
        <v>96725.31</v>
      </c>
      <c r="F203" s="25">
        <f t="shared" ref="F203:F204" si="38">D203-E203</f>
        <v>79209.69</v>
      </c>
      <c r="G203" s="23"/>
    </row>
    <row r="204" spans="1:7" ht="31.5" x14ac:dyDescent="0.25">
      <c r="A204" s="16" t="s">
        <v>280</v>
      </c>
      <c r="B204" s="24">
        <v>200</v>
      </c>
      <c r="C204" s="24" t="s">
        <v>281</v>
      </c>
      <c r="D204" s="25">
        <f>D205</f>
        <v>175935</v>
      </c>
      <c r="E204" s="25">
        <f>E205</f>
        <v>96725.31</v>
      </c>
      <c r="F204" s="25">
        <f t="shared" si="38"/>
        <v>79209.69</v>
      </c>
      <c r="G204" s="23"/>
    </row>
    <row r="205" spans="1:7" ht="47.25" x14ac:dyDescent="0.25">
      <c r="A205" s="19" t="s">
        <v>282</v>
      </c>
      <c r="B205" s="30">
        <v>200</v>
      </c>
      <c r="C205" s="30" t="s">
        <v>283</v>
      </c>
      <c r="D205" s="31">
        <v>175935</v>
      </c>
      <c r="E205" s="31">
        <f>SUM(E206)</f>
        <v>96725.31</v>
      </c>
      <c r="F205" s="31">
        <f>D205-E205</f>
        <v>79209.69</v>
      </c>
      <c r="G205" s="23"/>
    </row>
    <row r="206" spans="1:7" ht="47.25" x14ac:dyDescent="0.25">
      <c r="A206" s="19" t="s">
        <v>284</v>
      </c>
      <c r="B206" s="30">
        <v>200</v>
      </c>
      <c r="C206" s="30" t="s">
        <v>285</v>
      </c>
      <c r="D206" s="31" t="s">
        <v>24</v>
      </c>
      <c r="E206" s="31">
        <v>96725.31</v>
      </c>
      <c r="F206" s="31" t="s">
        <v>24</v>
      </c>
      <c r="G206" s="23"/>
    </row>
    <row r="207" spans="1:7" x14ac:dyDescent="0.25">
      <c r="A207" s="16" t="s">
        <v>171</v>
      </c>
      <c r="B207" s="24">
        <v>200</v>
      </c>
      <c r="C207" s="24" t="s">
        <v>286</v>
      </c>
      <c r="D207" s="25">
        <f>D208</f>
        <v>1500</v>
      </c>
      <c r="E207" s="25">
        <f>E208</f>
        <v>0</v>
      </c>
      <c r="F207" s="25">
        <f t="shared" ref="F207:F208" si="39">D207-E207</f>
        <v>1500</v>
      </c>
      <c r="G207" s="23"/>
    </row>
    <row r="208" spans="1:7" ht="47.25" x14ac:dyDescent="0.25">
      <c r="A208" s="16" t="s">
        <v>155</v>
      </c>
      <c r="B208" s="24">
        <v>200</v>
      </c>
      <c r="C208" s="24" t="s">
        <v>287</v>
      </c>
      <c r="D208" s="25">
        <f>D209</f>
        <v>1500</v>
      </c>
      <c r="E208" s="25">
        <f>E209</f>
        <v>0</v>
      </c>
      <c r="F208" s="25">
        <f t="shared" si="39"/>
        <v>1500</v>
      </c>
      <c r="G208" s="23"/>
    </row>
    <row r="209" spans="1:7" ht="47.25" x14ac:dyDescent="0.25">
      <c r="A209" s="19" t="s">
        <v>157</v>
      </c>
      <c r="B209" s="30">
        <v>200</v>
      </c>
      <c r="C209" s="30" t="s">
        <v>288</v>
      </c>
      <c r="D209" s="31">
        <v>1500</v>
      </c>
      <c r="E209" s="31">
        <v>0</v>
      </c>
      <c r="F209" s="31">
        <f>D209-E209</f>
        <v>1500</v>
      </c>
      <c r="G209" s="23"/>
    </row>
    <row r="210" spans="1:7" x14ac:dyDescent="0.25">
      <c r="A210" s="16" t="s">
        <v>171</v>
      </c>
      <c r="B210" s="24">
        <v>200</v>
      </c>
      <c r="C210" s="24" t="s">
        <v>289</v>
      </c>
      <c r="D210" s="25">
        <f>D211</f>
        <v>20000</v>
      </c>
      <c r="E210" s="25">
        <f>E211</f>
        <v>0</v>
      </c>
      <c r="F210" s="25">
        <f t="shared" ref="F210:F211" si="40">D210-E210</f>
        <v>20000</v>
      </c>
      <c r="G210" s="23"/>
    </row>
    <row r="211" spans="1:7" ht="47.25" x14ac:dyDescent="0.25">
      <c r="A211" s="16" t="s">
        <v>155</v>
      </c>
      <c r="B211" s="24">
        <v>200</v>
      </c>
      <c r="C211" s="24" t="s">
        <v>290</v>
      </c>
      <c r="D211" s="25">
        <f>D212</f>
        <v>20000</v>
      </c>
      <c r="E211" s="25">
        <f>E212</f>
        <v>0</v>
      </c>
      <c r="F211" s="25">
        <f t="shared" si="40"/>
        <v>20000</v>
      </c>
      <c r="G211" s="23"/>
    </row>
    <row r="212" spans="1:7" ht="47.25" x14ac:dyDescent="0.25">
      <c r="A212" s="19" t="s">
        <v>157</v>
      </c>
      <c r="B212" s="30">
        <v>200</v>
      </c>
      <c r="C212" s="30" t="s">
        <v>291</v>
      </c>
      <c r="D212" s="31">
        <v>20000</v>
      </c>
      <c r="E212" s="31">
        <v>0</v>
      </c>
      <c r="F212" s="31">
        <f>D212-E212</f>
        <v>20000</v>
      </c>
      <c r="G212" s="23"/>
    </row>
    <row r="213" spans="1:7" ht="31.5" x14ac:dyDescent="0.25">
      <c r="A213" s="16" t="s">
        <v>292</v>
      </c>
      <c r="B213" s="24">
        <v>450</v>
      </c>
      <c r="C213" s="24" t="s">
        <v>10</v>
      </c>
      <c r="D213" s="25">
        <f>D9-D78</f>
        <v>-1175509.1799999997</v>
      </c>
      <c r="E213" s="25">
        <f>E9-E78</f>
        <v>-95462.459999999963</v>
      </c>
      <c r="F213" s="34" t="s">
        <v>10</v>
      </c>
      <c r="G213" s="23"/>
    </row>
    <row r="214" spans="1:7" x14ac:dyDescent="0.25">
      <c r="A214" s="91" t="s">
        <v>293</v>
      </c>
      <c r="B214" s="91"/>
      <c r="C214" s="91"/>
      <c r="D214" s="91"/>
      <c r="E214" s="91"/>
      <c r="F214" s="91"/>
    </row>
    <row r="215" spans="1:7" ht="63" x14ac:dyDescent="0.25">
      <c r="A215" s="4" t="s">
        <v>3</v>
      </c>
      <c r="B215" s="4" t="s">
        <v>4</v>
      </c>
      <c r="C215" s="4" t="s">
        <v>294</v>
      </c>
      <c r="D215" s="4" t="s">
        <v>6</v>
      </c>
      <c r="E215" s="4" t="s">
        <v>7</v>
      </c>
      <c r="F215" s="4" t="s">
        <v>8</v>
      </c>
      <c r="G215" s="23"/>
    </row>
    <row r="216" spans="1:7" x14ac:dyDescent="0.25">
      <c r="A216" s="4">
        <v>1</v>
      </c>
      <c r="B216" s="4">
        <v>2</v>
      </c>
      <c r="C216" s="4">
        <v>3</v>
      </c>
      <c r="D216" s="4">
        <v>4</v>
      </c>
      <c r="E216" s="4">
        <v>5</v>
      </c>
      <c r="F216" s="4">
        <v>6</v>
      </c>
      <c r="G216" s="23"/>
    </row>
    <row r="217" spans="1:7" ht="31.5" x14ac:dyDescent="0.25">
      <c r="A217" s="16" t="s">
        <v>295</v>
      </c>
      <c r="B217" s="24">
        <v>500</v>
      </c>
      <c r="C217" s="24" t="s">
        <v>10</v>
      </c>
      <c r="D217" s="25">
        <f>D223</f>
        <v>1175509.1799999997</v>
      </c>
      <c r="E217" s="25">
        <f>E223</f>
        <v>95462.459999999963</v>
      </c>
      <c r="F217" s="25">
        <f>D217-E217</f>
        <v>1080046.7199999997</v>
      </c>
      <c r="G217" s="23"/>
    </row>
    <row r="218" spans="1:7" x14ac:dyDescent="0.25">
      <c r="A218" s="16" t="s">
        <v>11</v>
      </c>
      <c r="B218" s="24"/>
      <c r="C218" s="24"/>
      <c r="D218" s="16"/>
      <c r="E218" s="25"/>
      <c r="F218" s="16"/>
      <c r="G218" s="23"/>
    </row>
    <row r="219" spans="1:7" ht="31.5" x14ac:dyDescent="0.25">
      <c r="A219" s="16" t="s">
        <v>296</v>
      </c>
      <c r="B219" s="24">
        <v>520</v>
      </c>
      <c r="C219" s="24" t="s">
        <v>10</v>
      </c>
      <c r="D219" s="24" t="s">
        <v>24</v>
      </c>
      <c r="E219" s="34" t="s">
        <v>24</v>
      </c>
      <c r="F219" s="24" t="s">
        <v>24</v>
      </c>
      <c r="G219" s="23"/>
    </row>
    <row r="220" spans="1:7" x14ac:dyDescent="0.25">
      <c r="A220" s="16" t="s">
        <v>297</v>
      </c>
      <c r="B220" s="24"/>
      <c r="C220" s="24"/>
      <c r="D220" s="24"/>
      <c r="E220" s="34"/>
      <c r="F220" s="24"/>
      <c r="G220" s="23"/>
    </row>
    <row r="221" spans="1:7" ht="31.5" x14ac:dyDescent="0.25">
      <c r="A221" s="16" t="s">
        <v>298</v>
      </c>
      <c r="B221" s="24">
        <v>620</v>
      </c>
      <c r="C221" s="24" t="s">
        <v>10</v>
      </c>
      <c r="D221" s="24" t="s">
        <v>24</v>
      </c>
      <c r="E221" s="34" t="s">
        <v>24</v>
      </c>
      <c r="F221" s="24" t="s">
        <v>24</v>
      </c>
      <c r="G221" s="23"/>
    </row>
    <row r="222" spans="1:7" x14ac:dyDescent="0.25">
      <c r="A222" s="16" t="s">
        <v>297</v>
      </c>
      <c r="B222" s="24"/>
      <c r="C222" s="16"/>
      <c r="D222" s="16"/>
      <c r="E222" s="25"/>
      <c r="F222" s="16"/>
      <c r="G222" s="23"/>
    </row>
    <row r="223" spans="1:7" x14ac:dyDescent="0.25">
      <c r="A223" s="16" t="s">
        <v>299</v>
      </c>
      <c r="B223" s="24">
        <v>700</v>
      </c>
      <c r="C223" s="24"/>
      <c r="D223" s="25">
        <f>D224</f>
        <v>1175509.1799999997</v>
      </c>
      <c r="E223" s="25">
        <f>E224</f>
        <v>95462.459999999963</v>
      </c>
      <c r="F223" s="25">
        <f>D223-E223</f>
        <v>1080046.7199999997</v>
      </c>
      <c r="G223" s="23"/>
    </row>
    <row r="224" spans="1:7" x14ac:dyDescent="0.25">
      <c r="A224" s="19" t="s">
        <v>300</v>
      </c>
      <c r="B224" s="30">
        <v>700</v>
      </c>
      <c r="C224" s="30" t="s">
        <v>301</v>
      </c>
      <c r="D224" s="31">
        <f>D231+D229</f>
        <v>1175509.1799999997</v>
      </c>
      <c r="E224" s="31">
        <f>E234+E229</f>
        <v>95462.459999999963</v>
      </c>
      <c r="F224" s="31">
        <f>D224-E224</f>
        <v>1080046.7199999997</v>
      </c>
      <c r="G224" s="23"/>
    </row>
    <row r="225" spans="1:7" x14ac:dyDescent="0.25">
      <c r="A225" s="16" t="s">
        <v>302</v>
      </c>
      <c r="B225" s="24">
        <v>710</v>
      </c>
      <c r="C225" s="24"/>
      <c r="D225" s="24" t="s">
        <v>24</v>
      </c>
      <c r="E225" s="34" t="s">
        <v>24</v>
      </c>
      <c r="F225" s="24" t="s">
        <v>303</v>
      </c>
      <c r="G225" s="23"/>
    </row>
    <row r="226" spans="1:7" x14ac:dyDescent="0.25">
      <c r="A226" s="16" t="s">
        <v>304</v>
      </c>
      <c r="B226" s="24">
        <v>710</v>
      </c>
      <c r="C226" s="24" t="s">
        <v>305</v>
      </c>
      <c r="D226" s="25">
        <f t="shared" ref="D226:E228" si="41">D227</f>
        <v>-11316232.58</v>
      </c>
      <c r="E226" s="25">
        <f t="shared" si="41"/>
        <v>-5860300.9100000001</v>
      </c>
      <c r="F226" s="24" t="s">
        <v>303</v>
      </c>
      <c r="G226" s="23"/>
    </row>
    <row r="227" spans="1:7" ht="31.5" x14ac:dyDescent="0.25">
      <c r="A227" s="16" t="s">
        <v>306</v>
      </c>
      <c r="B227" s="24">
        <v>710</v>
      </c>
      <c r="C227" s="24" t="s">
        <v>307</v>
      </c>
      <c r="D227" s="25">
        <f t="shared" si="41"/>
        <v>-11316232.58</v>
      </c>
      <c r="E227" s="25">
        <f t="shared" si="41"/>
        <v>-5860300.9100000001</v>
      </c>
      <c r="F227" s="24" t="s">
        <v>303</v>
      </c>
      <c r="G227" s="23"/>
    </row>
    <row r="228" spans="1:7" ht="31.5" x14ac:dyDescent="0.25">
      <c r="A228" s="16" t="s">
        <v>308</v>
      </c>
      <c r="B228" s="24">
        <v>710</v>
      </c>
      <c r="C228" s="24" t="s">
        <v>309</v>
      </c>
      <c r="D228" s="25">
        <f t="shared" si="41"/>
        <v>-11316232.58</v>
      </c>
      <c r="E228" s="25">
        <f t="shared" si="41"/>
        <v>-5860300.9100000001</v>
      </c>
      <c r="F228" s="24" t="s">
        <v>303</v>
      </c>
      <c r="G228" s="23"/>
    </row>
    <row r="229" spans="1:7" ht="31.5" x14ac:dyDescent="0.25">
      <c r="A229" s="19" t="s">
        <v>310</v>
      </c>
      <c r="B229" s="30">
        <v>710</v>
      </c>
      <c r="C229" s="30" t="s">
        <v>311</v>
      </c>
      <c r="D229" s="31">
        <f>-D9</f>
        <v>-11316232.58</v>
      </c>
      <c r="E229" s="31">
        <v>-5860300.9100000001</v>
      </c>
      <c r="F229" s="30" t="s">
        <v>303</v>
      </c>
      <c r="G229" s="23"/>
    </row>
    <row r="230" spans="1:7" ht="18.75" customHeight="1" x14ac:dyDescent="0.25">
      <c r="A230" s="16" t="s">
        <v>312</v>
      </c>
      <c r="B230" s="24">
        <v>720</v>
      </c>
      <c r="C230" s="24"/>
      <c r="D230" s="24" t="s">
        <v>24</v>
      </c>
      <c r="E230" s="34" t="s">
        <v>24</v>
      </c>
      <c r="F230" s="24" t="s">
        <v>303</v>
      </c>
      <c r="G230" s="23"/>
    </row>
    <row r="231" spans="1:7" x14ac:dyDescent="0.25">
      <c r="A231" s="16" t="s">
        <v>313</v>
      </c>
      <c r="B231" s="24">
        <v>720</v>
      </c>
      <c r="C231" s="24" t="s">
        <v>314</v>
      </c>
      <c r="D231" s="25">
        <f t="shared" ref="D231:E233" si="42">D232</f>
        <v>12491741.76</v>
      </c>
      <c r="E231" s="25">
        <f t="shared" si="42"/>
        <v>5955763.3700000001</v>
      </c>
      <c r="F231" s="24" t="s">
        <v>303</v>
      </c>
      <c r="G231" s="23"/>
    </row>
    <row r="232" spans="1:7" ht="31.5" x14ac:dyDescent="0.25">
      <c r="A232" s="16" t="s">
        <v>315</v>
      </c>
      <c r="B232" s="24">
        <v>720</v>
      </c>
      <c r="C232" s="24" t="s">
        <v>316</v>
      </c>
      <c r="D232" s="25">
        <f t="shared" si="42"/>
        <v>12491741.76</v>
      </c>
      <c r="E232" s="25">
        <f t="shared" si="42"/>
        <v>5955763.3700000001</v>
      </c>
      <c r="F232" s="24" t="s">
        <v>303</v>
      </c>
      <c r="G232" s="23"/>
    </row>
    <row r="233" spans="1:7" ht="31.5" x14ac:dyDescent="0.25">
      <c r="A233" s="16" t="s">
        <v>317</v>
      </c>
      <c r="B233" s="24">
        <v>720</v>
      </c>
      <c r="C233" s="24" t="s">
        <v>318</v>
      </c>
      <c r="D233" s="25">
        <f t="shared" si="42"/>
        <v>12491741.76</v>
      </c>
      <c r="E233" s="25">
        <f t="shared" si="42"/>
        <v>5955763.3700000001</v>
      </c>
      <c r="F233" s="24" t="s">
        <v>303</v>
      </c>
      <c r="G233" s="23"/>
    </row>
    <row r="234" spans="1:7" ht="31.5" x14ac:dyDescent="0.25">
      <c r="A234" s="19" t="s">
        <v>319</v>
      </c>
      <c r="B234" s="30">
        <v>720</v>
      </c>
      <c r="C234" s="30" t="s">
        <v>320</v>
      </c>
      <c r="D234" s="31">
        <f>D78</f>
        <v>12491741.76</v>
      </c>
      <c r="E234" s="31">
        <v>5955763.3700000001</v>
      </c>
      <c r="F234" s="30" t="s">
        <v>303</v>
      </c>
      <c r="G234" s="23"/>
    </row>
  </sheetData>
  <mergeCells count="6">
    <mergeCell ref="A214:F214"/>
    <mergeCell ref="A6:F6"/>
    <mergeCell ref="A75:F75"/>
    <mergeCell ref="D1:F1"/>
    <mergeCell ref="A3:F3"/>
    <mergeCell ref="A4:F4"/>
  </mergeCells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22" zoomScaleNormal="100" workbookViewId="0">
      <selection activeCell="D25" sqref="D25"/>
    </sheetView>
  </sheetViews>
  <sheetFormatPr defaultRowHeight="15.75" x14ac:dyDescent="0.25"/>
  <cols>
    <col min="1" max="1" width="28.5" customWidth="1"/>
    <col min="2" max="2" width="23.25" customWidth="1"/>
    <col min="3" max="3" width="13" customWidth="1"/>
    <col min="4" max="4" width="12.75" customWidth="1"/>
    <col min="5" max="5" width="12" customWidth="1"/>
    <col min="6" max="6" width="11.25" customWidth="1"/>
    <col min="7" max="7" width="14" customWidth="1"/>
  </cols>
  <sheetData>
    <row r="1" spans="1:7" ht="85.5" customHeight="1" x14ac:dyDescent="0.25">
      <c r="E1" s="96" t="s">
        <v>413</v>
      </c>
      <c r="F1" s="97"/>
      <c r="G1" s="97"/>
    </row>
    <row r="3" spans="1:7" x14ac:dyDescent="0.25">
      <c r="A3" s="98" t="s">
        <v>321</v>
      </c>
      <c r="B3" s="98"/>
      <c r="C3" s="98"/>
      <c r="D3" s="98"/>
      <c r="E3" s="98"/>
      <c r="F3" s="98"/>
      <c r="G3" s="98"/>
    </row>
    <row r="4" spans="1:7" x14ac:dyDescent="0.25">
      <c r="A4" s="98" t="s">
        <v>449</v>
      </c>
      <c r="B4" s="98"/>
      <c r="C4" s="98"/>
      <c r="D4" s="98"/>
      <c r="E4" s="98"/>
      <c r="F4" s="98"/>
      <c r="G4" s="98"/>
    </row>
    <row r="6" spans="1:7" ht="39" customHeight="1" x14ac:dyDescent="0.25">
      <c r="A6" s="99" t="s">
        <v>355</v>
      </c>
      <c r="B6" s="99" t="s">
        <v>322</v>
      </c>
      <c r="C6" s="99" t="s">
        <v>323</v>
      </c>
      <c r="D6" s="99" t="s">
        <v>448</v>
      </c>
      <c r="E6" s="99"/>
      <c r="F6" s="99"/>
      <c r="G6" s="99" t="s">
        <v>450</v>
      </c>
    </row>
    <row r="7" spans="1:7" ht="51" x14ac:dyDescent="0.25">
      <c r="A7" s="99"/>
      <c r="B7" s="99"/>
      <c r="C7" s="99"/>
      <c r="D7" s="35" t="s">
        <v>356</v>
      </c>
      <c r="E7" s="35" t="s">
        <v>357</v>
      </c>
      <c r="F7" s="35" t="s">
        <v>358</v>
      </c>
      <c r="G7" s="99"/>
    </row>
    <row r="8" spans="1:7" ht="25.5" x14ac:dyDescent="0.25">
      <c r="A8" s="36" t="s">
        <v>324</v>
      </c>
      <c r="B8" s="35" t="s">
        <v>325</v>
      </c>
      <c r="C8" s="44">
        <f>C13+C16</f>
        <v>2151200</v>
      </c>
      <c r="D8" s="44">
        <f>D13+D16</f>
        <v>239341.35</v>
      </c>
      <c r="E8" s="44">
        <f>D8-C8</f>
        <v>-1911858.65</v>
      </c>
      <c r="F8" s="45">
        <f>D8/C8</f>
        <v>0.11125945983637039</v>
      </c>
      <c r="G8" s="44">
        <f>G13+G16</f>
        <v>721004.02</v>
      </c>
    </row>
    <row r="9" spans="1:7" x14ac:dyDescent="0.25">
      <c r="A9" s="39" t="s">
        <v>326</v>
      </c>
      <c r="B9" s="40" t="s">
        <v>327</v>
      </c>
      <c r="C9" s="46">
        <v>400000</v>
      </c>
      <c r="D9" s="46">
        <v>192540.25</v>
      </c>
      <c r="E9" s="46">
        <f>D9-C9</f>
        <v>-207459.75</v>
      </c>
      <c r="F9" s="47">
        <f>D9/C9</f>
        <v>0.48135062499999998</v>
      </c>
      <c r="G9" s="46">
        <v>196030.33</v>
      </c>
    </row>
    <row r="10" spans="1:7" x14ac:dyDescent="0.25">
      <c r="A10" s="41" t="s">
        <v>359</v>
      </c>
      <c r="B10" s="40" t="s">
        <v>328</v>
      </c>
      <c r="C10" s="46">
        <v>0</v>
      </c>
      <c r="D10" s="46">
        <v>-6329.78</v>
      </c>
      <c r="E10" s="46">
        <f t="shared" ref="E10:E12" si="0">D10-C10</f>
        <v>-6329.78</v>
      </c>
      <c r="F10" s="47" t="s">
        <v>24</v>
      </c>
      <c r="G10" s="46">
        <v>5462.7</v>
      </c>
    </row>
    <row r="11" spans="1:7" x14ac:dyDescent="0.25">
      <c r="A11" s="39" t="s">
        <v>329</v>
      </c>
      <c r="B11" s="40" t="s">
        <v>330</v>
      </c>
      <c r="C11" s="46">
        <v>1500000</v>
      </c>
      <c r="D11" s="46">
        <v>-32159.77</v>
      </c>
      <c r="E11" s="46">
        <f t="shared" si="0"/>
        <v>-1532159.77</v>
      </c>
      <c r="F11" s="47">
        <f t="shared" ref="F11:F19" si="1">D11/C11</f>
        <v>-2.1439846666666668E-2</v>
      </c>
      <c r="G11" s="46">
        <v>407251.27</v>
      </c>
    </row>
    <row r="12" spans="1:7" x14ac:dyDescent="0.25">
      <c r="A12" s="42" t="s">
        <v>331</v>
      </c>
      <c r="B12" s="40" t="s">
        <v>332</v>
      </c>
      <c r="C12" s="46">
        <v>10000</v>
      </c>
      <c r="D12" s="46">
        <v>400</v>
      </c>
      <c r="E12" s="46">
        <f t="shared" si="0"/>
        <v>-9600</v>
      </c>
      <c r="F12" s="47">
        <f t="shared" si="1"/>
        <v>0.04</v>
      </c>
      <c r="G12" s="46">
        <v>3300</v>
      </c>
    </row>
    <row r="13" spans="1:7" x14ac:dyDescent="0.25">
      <c r="A13" s="36" t="s">
        <v>333</v>
      </c>
      <c r="B13" s="35"/>
      <c r="C13" s="48">
        <f>SUM(C9:C12)</f>
        <v>1910000</v>
      </c>
      <c r="D13" s="48">
        <f>SUM(D9:D12)</f>
        <v>154450.70000000001</v>
      </c>
      <c r="E13" s="44">
        <f t="shared" ref="E13:E18" si="2">D13-C13</f>
        <v>-1755549.3</v>
      </c>
      <c r="F13" s="45">
        <f t="shared" si="1"/>
        <v>8.0864240837696347E-2</v>
      </c>
      <c r="G13" s="48">
        <f>SUM(G9:G12)</f>
        <v>612044.30000000005</v>
      </c>
    </row>
    <row r="14" spans="1:7" ht="63.75" x14ac:dyDescent="0.25">
      <c r="A14" s="39" t="s">
        <v>334</v>
      </c>
      <c r="B14" s="40" t="s">
        <v>335</v>
      </c>
      <c r="C14" s="46">
        <v>141200</v>
      </c>
      <c r="D14" s="46">
        <v>58050</v>
      </c>
      <c r="E14" s="46">
        <f t="shared" si="2"/>
        <v>-83150</v>
      </c>
      <c r="F14" s="47">
        <f t="shared" si="1"/>
        <v>0.41111898016997167</v>
      </c>
      <c r="G14" s="46">
        <v>69825</v>
      </c>
    </row>
    <row r="15" spans="1:7" ht="51" x14ac:dyDescent="0.25">
      <c r="A15" s="42" t="s">
        <v>336</v>
      </c>
      <c r="B15" s="40" t="s">
        <v>337</v>
      </c>
      <c r="C15" s="46">
        <v>100000</v>
      </c>
      <c r="D15" s="46">
        <v>26840.65</v>
      </c>
      <c r="E15" s="46">
        <f t="shared" si="2"/>
        <v>-73159.350000000006</v>
      </c>
      <c r="F15" s="47">
        <f t="shared" si="1"/>
        <v>0.26840649999999999</v>
      </c>
      <c r="G15" s="46">
        <v>39134.720000000001</v>
      </c>
    </row>
    <row r="16" spans="1:7" x14ac:dyDescent="0.25">
      <c r="A16" s="36" t="s">
        <v>338</v>
      </c>
      <c r="B16" s="35"/>
      <c r="C16" s="48">
        <f>SUM(C14:C15)</f>
        <v>241200</v>
      </c>
      <c r="D16" s="48">
        <f>SUM(D14:D15)</f>
        <v>84890.65</v>
      </c>
      <c r="E16" s="44">
        <f t="shared" si="2"/>
        <v>-156309.35</v>
      </c>
      <c r="F16" s="45">
        <f>D16/C16</f>
        <v>0.35195128524046432</v>
      </c>
      <c r="G16" s="48">
        <f>SUM(G14:G15)</f>
        <v>108959.72</v>
      </c>
    </row>
    <row r="17" spans="1:7" ht="63.75" x14ac:dyDescent="0.25">
      <c r="A17" s="38" t="s">
        <v>354</v>
      </c>
      <c r="B17" s="35" t="s">
        <v>339</v>
      </c>
      <c r="C17" s="48">
        <f>SUM(C18:C22)</f>
        <v>9372230.8100000005</v>
      </c>
      <c r="D17" s="48">
        <f>SUM(D18:D22)</f>
        <v>4950060.1300000008</v>
      </c>
      <c r="E17" s="44">
        <f t="shared" si="2"/>
        <v>-4422170.68</v>
      </c>
      <c r="F17" s="45">
        <f t="shared" si="1"/>
        <v>0.52816242262390467</v>
      </c>
      <c r="G17" s="48">
        <f>SUM(G18:G22)</f>
        <v>4540069.8900000006</v>
      </c>
    </row>
    <row r="18" spans="1:7" ht="38.25" x14ac:dyDescent="0.25">
      <c r="A18" s="39" t="s">
        <v>340</v>
      </c>
      <c r="B18" s="40" t="s">
        <v>341</v>
      </c>
      <c r="C18" s="49">
        <v>7826900</v>
      </c>
      <c r="D18" s="46">
        <v>3913454</v>
      </c>
      <c r="E18" s="46">
        <f t="shared" si="2"/>
        <v>-3913446</v>
      </c>
      <c r="F18" s="47">
        <f t="shared" si="1"/>
        <v>0.5000005110580179</v>
      </c>
      <c r="G18" s="46">
        <v>3527452</v>
      </c>
    </row>
    <row r="19" spans="1:7" ht="63.75" x14ac:dyDescent="0.25">
      <c r="A19" s="41" t="s">
        <v>342</v>
      </c>
      <c r="B19" s="40" t="s">
        <v>343</v>
      </c>
      <c r="C19" s="49">
        <v>212445.15</v>
      </c>
      <c r="D19" s="46">
        <v>106227.15</v>
      </c>
      <c r="E19" s="46">
        <f t="shared" ref="E19:E22" si="3">D19-C19</f>
        <v>-106218</v>
      </c>
      <c r="F19" s="47">
        <f t="shared" si="1"/>
        <v>0.50002153497032054</v>
      </c>
      <c r="G19" s="46">
        <v>97646</v>
      </c>
    </row>
    <row r="20" spans="1:7" ht="25.5" x14ac:dyDescent="0.25">
      <c r="A20" s="41" t="s">
        <v>344</v>
      </c>
      <c r="B20" s="50" t="s">
        <v>345</v>
      </c>
      <c r="C20" s="46">
        <v>581108</v>
      </c>
      <c r="D20" s="46">
        <v>290554</v>
      </c>
      <c r="E20" s="46">
        <f t="shared" si="3"/>
        <v>-290554</v>
      </c>
      <c r="F20" s="47">
        <f t="shared" ref="F20:F22" si="4">D20/C20</f>
        <v>0.5</v>
      </c>
      <c r="G20" s="46">
        <v>254178.5</v>
      </c>
    </row>
    <row r="21" spans="1:7" ht="89.25" x14ac:dyDescent="0.25">
      <c r="A21" s="39" t="s">
        <v>346</v>
      </c>
      <c r="B21" s="50" t="s">
        <v>347</v>
      </c>
      <c r="C21" s="46">
        <v>238850</v>
      </c>
      <c r="D21" s="46">
        <v>126897.32</v>
      </c>
      <c r="E21" s="46">
        <f t="shared" si="3"/>
        <v>-111952.68</v>
      </c>
      <c r="F21" s="47">
        <f t="shared" si="4"/>
        <v>0.53128457190705469</v>
      </c>
      <c r="G21" s="46">
        <v>89613.85</v>
      </c>
    </row>
    <row r="22" spans="1:7" ht="25.5" x14ac:dyDescent="0.25">
      <c r="A22" s="41" t="s">
        <v>348</v>
      </c>
      <c r="B22" s="40" t="s">
        <v>349</v>
      </c>
      <c r="C22" s="49">
        <v>512927.66</v>
      </c>
      <c r="D22" s="46">
        <v>512927.66</v>
      </c>
      <c r="E22" s="46">
        <f t="shared" si="3"/>
        <v>0</v>
      </c>
      <c r="F22" s="47">
        <f t="shared" si="4"/>
        <v>1</v>
      </c>
      <c r="G22" s="46">
        <v>571179.54</v>
      </c>
    </row>
    <row r="23" spans="1:7" ht="89.25" x14ac:dyDescent="0.25">
      <c r="A23" s="37" t="s">
        <v>350</v>
      </c>
      <c r="B23" s="35" t="s">
        <v>351</v>
      </c>
      <c r="C23" s="48">
        <v>-207198.23</v>
      </c>
      <c r="D23" s="44">
        <v>-207198.23</v>
      </c>
      <c r="E23" s="44">
        <f>D23-C23</f>
        <v>0</v>
      </c>
      <c r="F23" s="45">
        <f>D23/C23</f>
        <v>1</v>
      </c>
      <c r="G23" s="44">
        <v>0</v>
      </c>
    </row>
    <row r="24" spans="1:7" x14ac:dyDescent="0.25">
      <c r="A24" s="37" t="s">
        <v>352</v>
      </c>
      <c r="B24" s="35" t="s">
        <v>353</v>
      </c>
      <c r="C24" s="48">
        <f>C8+C17+C23</f>
        <v>11316232.58</v>
      </c>
      <c r="D24" s="48">
        <f>D8+D17+D23</f>
        <v>4982203.25</v>
      </c>
      <c r="E24" s="44">
        <f>D24-C24</f>
        <v>-6334029.3300000001</v>
      </c>
      <c r="F24" s="45">
        <f>D24/C24</f>
        <v>0.44027048885557635</v>
      </c>
      <c r="G24" s="48">
        <f>G8+G17+G23</f>
        <v>5261073.91</v>
      </c>
    </row>
    <row r="26" spans="1:7" x14ac:dyDescent="0.25">
      <c r="E26" s="43"/>
    </row>
  </sheetData>
  <mergeCells count="8">
    <mergeCell ref="E1:G1"/>
    <mergeCell ref="A3:G3"/>
    <mergeCell ref="A4:G4"/>
    <mergeCell ref="D6:F6"/>
    <mergeCell ref="C6:C7"/>
    <mergeCell ref="B6:B7"/>
    <mergeCell ref="A6:A7"/>
    <mergeCell ref="G6:G7"/>
  </mergeCells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60" zoomScaleNormal="100" workbookViewId="0">
      <selection activeCell="E27" sqref="E27"/>
    </sheetView>
  </sheetViews>
  <sheetFormatPr defaultRowHeight="15.75" x14ac:dyDescent="0.25"/>
  <cols>
    <col min="1" max="1" width="28.875" customWidth="1"/>
    <col min="3" max="3" width="6.25" customWidth="1"/>
    <col min="4" max="4" width="14.75" customWidth="1"/>
    <col min="5" max="5" width="14" customWidth="1"/>
    <col min="6" max="6" width="15.5" customWidth="1"/>
    <col min="7" max="7" width="12.375" customWidth="1"/>
  </cols>
  <sheetData>
    <row r="1" spans="1:8" ht="93" customHeight="1" x14ac:dyDescent="0.25">
      <c r="E1" s="96" t="s">
        <v>360</v>
      </c>
      <c r="F1" s="96"/>
      <c r="G1" s="96"/>
    </row>
    <row r="3" spans="1:8" x14ac:dyDescent="0.25">
      <c r="A3" s="95" t="s">
        <v>361</v>
      </c>
      <c r="B3" s="95"/>
      <c r="C3" s="95"/>
      <c r="D3" s="95"/>
      <c r="E3" s="95"/>
      <c r="F3" s="95"/>
      <c r="G3" s="95"/>
    </row>
    <row r="4" spans="1:8" x14ac:dyDescent="0.25">
      <c r="A4" s="95" t="s">
        <v>464</v>
      </c>
      <c r="B4" s="95"/>
      <c r="C4" s="95"/>
      <c r="D4" s="95"/>
      <c r="E4" s="95"/>
      <c r="F4" s="95"/>
      <c r="G4" s="95"/>
    </row>
    <row r="6" spans="1:8" ht="21.75" customHeight="1" x14ac:dyDescent="0.25">
      <c r="A6" s="100" t="s">
        <v>355</v>
      </c>
      <c r="B6" s="100" t="s">
        <v>362</v>
      </c>
      <c r="C6" s="100" t="s">
        <v>363</v>
      </c>
      <c r="D6" s="100" t="s">
        <v>364</v>
      </c>
      <c r="E6" s="100" t="s">
        <v>365</v>
      </c>
      <c r="F6" s="100" t="s">
        <v>366</v>
      </c>
      <c r="G6" s="100" t="s">
        <v>367</v>
      </c>
      <c r="H6" s="23"/>
    </row>
    <row r="7" spans="1:8" x14ac:dyDescent="0.25">
      <c r="A7" s="100"/>
      <c r="B7" s="100"/>
      <c r="C7" s="100"/>
      <c r="D7" s="100"/>
      <c r="E7" s="100"/>
      <c r="F7" s="100"/>
      <c r="G7" s="100"/>
      <c r="H7" s="23"/>
    </row>
    <row r="8" spans="1:8" ht="25.5" x14ac:dyDescent="0.25">
      <c r="A8" s="51" t="s">
        <v>368</v>
      </c>
      <c r="B8" s="55">
        <v>927</v>
      </c>
      <c r="C8" s="56" t="s">
        <v>393</v>
      </c>
      <c r="D8" s="57">
        <f>SUM(D9:D13)</f>
        <v>6247762.9500000002</v>
      </c>
      <c r="E8" s="57">
        <f>SUM(E9:E13)</f>
        <v>2694033.89</v>
      </c>
      <c r="F8" s="57">
        <f>E8-D8</f>
        <v>-3553729.06</v>
      </c>
      <c r="G8" s="58">
        <f>E8/D8</f>
        <v>0.43119976086800799</v>
      </c>
      <c r="H8" s="23"/>
    </row>
    <row r="9" spans="1:8" ht="60" x14ac:dyDescent="0.25">
      <c r="A9" s="54" t="s">
        <v>369</v>
      </c>
      <c r="B9" s="59">
        <v>927</v>
      </c>
      <c r="C9" s="60" t="s">
        <v>394</v>
      </c>
      <c r="D9" s="61">
        <v>847214.4</v>
      </c>
      <c r="E9" s="61">
        <v>452499.09</v>
      </c>
      <c r="F9" s="61">
        <f>E9-D9</f>
        <v>-394715.31</v>
      </c>
      <c r="G9" s="62">
        <f t="shared" ref="G9:G32" si="0">E9/D9</f>
        <v>0.53410221780932898</v>
      </c>
      <c r="H9" s="23"/>
    </row>
    <row r="10" spans="1:8" ht="90" x14ac:dyDescent="0.25">
      <c r="A10" s="54" t="s">
        <v>370</v>
      </c>
      <c r="B10" s="59">
        <v>927</v>
      </c>
      <c r="C10" s="60" t="s">
        <v>395</v>
      </c>
      <c r="D10" s="61">
        <v>3506140.72</v>
      </c>
      <c r="E10" s="61">
        <v>1694662.78</v>
      </c>
      <c r="F10" s="61">
        <f t="shared" ref="F10:F31" si="1">E10-D10</f>
        <v>-1811477.9400000002</v>
      </c>
      <c r="G10" s="62">
        <f t="shared" si="0"/>
        <v>0.48334134746308755</v>
      </c>
      <c r="H10" s="23"/>
    </row>
    <row r="11" spans="1:8" ht="75" x14ac:dyDescent="0.25">
      <c r="A11" s="54" t="s">
        <v>371</v>
      </c>
      <c r="B11" s="59">
        <v>927</v>
      </c>
      <c r="C11" s="60" t="s">
        <v>396</v>
      </c>
      <c r="D11" s="61">
        <v>75322</v>
      </c>
      <c r="E11" s="61">
        <v>44889</v>
      </c>
      <c r="F11" s="61">
        <f t="shared" si="1"/>
        <v>-30433</v>
      </c>
      <c r="G11" s="62">
        <f t="shared" si="0"/>
        <v>0.59596133931653439</v>
      </c>
      <c r="H11" s="23"/>
    </row>
    <row r="12" spans="1:8" x14ac:dyDescent="0.25">
      <c r="A12" s="54" t="s">
        <v>372</v>
      </c>
      <c r="B12" s="59">
        <v>927</v>
      </c>
      <c r="C12" s="60" t="s">
        <v>397</v>
      </c>
      <c r="D12" s="61">
        <v>10000</v>
      </c>
      <c r="E12" s="61">
        <v>0</v>
      </c>
      <c r="F12" s="61">
        <f t="shared" si="1"/>
        <v>-10000</v>
      </c>
      <c r="G12" s="62">
        <f t="shared" si="0"/>
        <v>0</v>
      </c>
      <c r="H12" s="23"/>
    </row>
    <row r="13" spans="1:8" ht="30" x14ac:dyDescent="0.25">
      <c r="A13" s="54" t="s">
        <v>373</v>
      </c>
      <c r="B13" s="59">
        <v>927</v>
      </c>
      <c r="C13" s="60" t="s">
        <v>398</v>
      </c>
      <c r="D13" s="61">
        <v>1809085.83</v>
      </c>
      <c r="E13" s="61">
        <v>501983.02</v>
      </c>
      <c r="F13" s="61">
        <f t="shared" si="1"/>
        <v>-1307102.81</v>
      </c>
      <c r="G13" s="62">
        <f t="shared" si="0"/>
        <v>0.27747883028855519</v>
      </c>
      <c r="H13" s="23"/>
    </row>
    <row r="14" spans="1:8" x14ac:dyDescent="0.25">
      <c r="A14" s="51" t="s">
        <v>374</v>
      </c>
      <c r="B14" s="55">
        <v>927</v>
      </c>
      <c r="C14" s="56" t="s">
        <v>399</v>
      </c>
      <c r="D14" s="57">
        <f>SUM(D15)</f>
        <v>238850</v>
      </c>
      <c r="E14" s="57">
        <f>SUM(E15)</f>
        <v>126897.32</v>
      </c>
      <c r="F14" s="57">
        <f>E14-D14</f>
        <v>-111952.68</v>
      </c>
      <c r="G14" s="58">
        <f t="shared" si="0"/>
        <v>0.53128457190705469</v>
      </c>
      <c r="H14" s="23"/>
    </row>
    <row r="15" spans="1:8" ht="30" x14ac:dyDescent="0.25">
      <c r="A15" s="54" t="s">
        <v>375</v>
      </c>
      <c r="B15" s="59">
        <v>927</v>
      </c>
      <c r="C15" s="60" t="s">
        <v>400</v>
      </c>
      <c r="D15" s="61">
        <v>238850</v>
      </c>
      <c r="E15" s="61">
        <v>126897.32</v>
      </c>
      <c r="F15" s="61">
        <f t="shared" si="1"/>
        <v>-111952.68</v>
      </c>
      <c r="G15" s="62">
        <f t="shared" si="0"/>
        <v>0.53128457190705469</v>
      </c>
      <c r="H15" s="23"/>
    </row>
    <row r="16" spans="1:8" ht="38.25" x14ac:dyDescent="0.25">
      <c r="A16" s="51" t="s">
        <v>376</v>
      </c>
      <c r="B16" s="55">
        <v>927</v>
      </c>
      <c r="C16" s="56" t="s">
        <v>401</v>
      </c>
      <c r="D16" s="57">
        <f>SUM(D17)</f>
        <v>374540</v>
      </c>
      <c r="E16" s="57">
        <f>SUM(E17)</f>
        <v>114337.58</v>
      </c>
      <c r="F16" s="57">
        <f>E16-D16</f>
        <v>-260202.41999999998</v>
      </c>
      <c r="G16" s="58">
        <f t="shared" ref="G16" si="2">E16/D16</f>
        <v>0.30527468361189725</v>
      </c>
      <c r="H16" s="23"/>
    </row>
    <row r="17" spans="1:8" ht="30" x14ac:dyDescent="0.25">
      <c r="A17" s="54" t="s">
        <v>377</v>
      </c>
      <c r="B17" s="59">
        <v>927</v>
      </c>
      <c r="C17" s="60" t="s">
        <v>402</v>
      </c>
      <c r="D17" s="61">
        <v>374540</v>
      </c>
      <c r="E17" s="61">
        <v>114337.58</v>
      </c>
      <c r="F17" s="61">
        <f t="shared" si="1"/>
        <v>-260202.41999999998</v>
      </c>
      <c r="G17" s="62">
        <f t="shared" si="0"/>
        <v>0.30527468361189725</v>
      </c>
      <c r="H17" s="23"/>
    </row>
    <row r="18" spans="1:8" x14ac:dyDescent="0.25">
      <c r="A18" s="51" t="s">
        <v>378</v>
      </c>
      <c r="B18" s="55">
        <v>927</v>
      </c>
      <c r="C18" s="56" t="s">
        <v>403</v>
      </c>
      <c r="D18" s="57">
        <f>SUM(D19:D20)</f>
        <v>355941.13</v>
      </c>
      <c r="E18" s="57">
        <f>SUM(E19:E20)</f>
        <v>222293.68</v>
      </c>
      <c r="F18" s="57">
        <f>E18-D18</f>
        <v>-133647.45000000001</v>
      </c>
      <c r="G18" s="58">
        <f t="shared" si="0"/>
        <v>0.6245237239090633</v>
      </c>
      <c r="H18" s="23"/>
    </row>
    <row r="19" spans="1:8" ht="30" x14ac:dyDescent="0.25">
      <c r="A19" s="54" t="s">
        <v>379</v>
      </c>
      <c r="B19" s="59">
        <v>927</v>
      </c>
      <c r="C19" s="60" t="s">
        <v>404</v>
      </c>
      <c r="D19" s="61">
        <v>345941.13</v>
      </c>
      <c r="E19" s="61">
        <v>222293.68</v>
      </c>
      <c r="F19" s="61">
        <f t="shared" si="1"/>
        <v>-123647.45000000001</v>
      </c>
      <c r="G19" s="62">
        <f t="shared" si="0"/>
        <v>0.64257661411928668</v>
      </c>
      <c r="H19" s="23"/>
    </row>
    <row r="20" spans="1:8" ht="30" x14ac:dyDescent="0.25">
      <c r="A20" s="54" t="s">
        <v>380</v>
      </c>
      <c r="B20" s="59">
        <v>927</v>
      </c>
      <c r="C20" s="60" t="s">
        <v>405</v>
      </c>
      <c r="D20" s="61">
        <v>10000</v>
      </c>
      <c r="E20" s="61">
        <v>0</v>
      </c>
      <c r="F20" s="61">
        <f t="shared" si="1"/>
        <v>-10000</v>
      </c>
      <c r="G20" s="62">
        <f t="shared" si="0"/>
        <v>0</v>
      </c>
      <c r="H20" s="23"/>
    </row>
    <row r="21" spans="1:8" ht="25.5" x14ac:dyDescent="0.25">
      <c r="A21" s="51" t="s">
        <v>381</v>
      </c>
      <c r="B21" s="55">
        <v>927</v>
      </c>
      <c r="C21" s="56" t="s">
        <v>406</v>
      </c>
      <c r="D21" s="57">
        <f>SUM(D22)</f>
        <v>2331435.94</v>
      </c>
      <c r="E21" s="57">
        <f>SUM(E22)</f>
        <v>445080.01</v>
      </c>
      <c r="F21" s="57">
        <f>E21-D21</f>
        <v>-1886355.93</v>
      </c>
      <c r="G21" s="58">
        <f t="shared" si="0"/>
        <v>0.19090381269493514</v>
      </c>
      <c r="H21" s="23"/>
    </row>
    <row r="22" spans="1:8" x14ac:dyDescent="0.25">
      <c r="A22" s="54" t="s">
        <v>382</v>
      </c>
      <c r="B22" s="59">
        <v>927</v>
      </c>
      <c r="C22" s="60" t="s">
        <v>407</v>
      </c>
      <c r="D22" s="61">
        <v>2331435.94</v>
      </c>
      <c r="E22" s="61">
        <v>445080.01</v>
      </c>
      <c r="F22" s="61">
        <f t="shared" si="1"/>
        <v>-1886355.93</v>
      </c>
      <c r="G22" s="62">
        <f t="shared" si="0"/>
        <v>0.19090381269493514</v>
      </c>
      <c r="H22" s="23"/>
    </row>
    <row r="23" spans="1:8" x14ac:dyDescent="0.25">
      <c r="A23" s="51" t="s">
        <v>383</v>
      </c>
      <c r="B23" s="55">
        <v>927</v>
      </c>
      <c r="C23" s="56" t="s">
        <v>408</v>
      </c>
      <c r="D23" s="57">
        <f>SUM(D24)</f>
        <v>20000</v>
      </c>
      <c r="E23" s="57">
        <f>SUM(E24)</f>
        <v>0</v>
      </c>
      <c r="F23" s="57">
        <f>E23-D23</f>
        <v>-20000</v>
      </c>
      <c r="G23" s="58">
        <f t="shared" si="0"/>
        <v>0</v>
      </c>
      <c r="H23" s="23"/>
    </row>
    <row r="24" spans="1:8" x14ac:dyDescent="0.25">
      <c r="A24" s="54" t="s">
        <v>384</v>
      </c>
      <c r="B24" s="59">
        <v>927</v>
      </c>
      <c r="C24" s="60" t="s">
        <v>409</v>
      </c>
      <c r="D24" s="61">
        <v>20000</v>
      </c>
      <c r="E24" s="61">
        <v>0</v>
      </c>
      <c r="F24" s="61">
        <f t="shared" si="1"/>
        <v>-20000</v>
      </c>
      <c r="G24" s="62">
        <f t="shared" si="0"/>
        <v>0</v>
      </c>
      <c r="H24" s="23"/>
    </row>
    <row r="25" spans="1:8" x14ac:dyDescent="0.25">
      <c r="A25" s="51" t="s">
        <v>385</v>
      </c>
      <c r="B25" s="55">
        <v>927</v>
      </c>
      <c r="C25" s="56">
        <v>800</v>
      </c>
      <c r="D25" s="57">
        <f>SUM(D26)</f>
        <v>2725776.74</v>
      </c>
      <c r="E25" s="57">
        <f>SUM(E26)</f>
        <v>1378297.92</v>
      </c>
      <c r="F25" s="57">
        <f>E25-D25</f>
        <v>-1347478.8200000003</v>
      </c>
      <c r="G25" s="58">
        <f t="shared" si="0"/>
        <v>0.50565326931361221</v>
      </c>
      <c r="H25" s="23"/>
    </row>
    <row r="26" spans="1:8" x14ac:dyDescent="0.25">
      <c r="A26" s="54" t="s">
        <v>386</v>
      </c>
      <c r="B26" s="59">
        <v>927</v>
      </c>
      <c r="C26" s="60" t="s">
        <v>410</v>
      </c>
      <c r="D26" s="61">
        <v>2725776.74</v>
      </c>
      <c r="E26" s="61">
        <v>1378297.92</v>
      </c>
      <c r="F26" s="61">
        <f t="shared" si="1"/>
        <v>-1347478.8200000003</v>
      </c>
      <c r="G26" s="62">
        <f t="shared" si="0"/>
        <v>0.50565326931361221</v>
      </c>
      <c r="H26" s="23"/>
    </row>
    <row r="27" spans="1:8" x14ac:dyDescent="0.25">
      <c r="A27" s="51" t="s">
        <v>387</v>
      </c>
      <c r="B27" s="55">
        <v>927</v>
      </c>
      <c r="C27" s="56">
        <v>1000</v>
      </c>
      <c r="D27" s="57">
        <f>SUM(D28:D29)</f>
        <v>177435</v>
      </c>
      <c r="E27" s="57">
        <f>SUM(E28:E29)</f>
        <v>96725.31</v>
      </c>
      <c r="F27" s="57">
        <f>E27-D27</f>
        <v>-80709.69</v>
      </c>
      <c r="G27" s="58">
        <f t="shared" ref="G27" si="3">E27/D27</f>
        <v>0.54513094936173812</v>
      </c>
      <c r="H27" s="23"/>
    </row>
    <row r="28" spans="1:8" x14ac:dyDescent="0.25">
      <c r="A28" s="54" t="s">
        <v>388</v>
      </c>
      <c r="B28" s="59">
        <v>927</v>
      </c>
      <c r="C28" s="60">
        <v>1001</v>
      </c>
      <c r="D28" s="61">
        <v>175935</v>
      </c>
      <c r="E28" s="61">
        <v>96725.31</v>
      </c>
      <c r="F28" s="61">
        <f t="shared" si="1"/>
        <v>-79209.69</v>
      </c>
      <c r="G28" s="62">
        <f t="shared" si="0"/>
        <v>0.54977866825816346</v>
      </c>
      <c r="H28" s="23"/>
    </row>
    <row r="29" spans="1:8" ht="30" x14ac:dyDescent="0.25">
      <c r="A29" s="54" t="s">
        <v>389</v>
      </c>
      <c r="B29" s="59">
        <v>927</v>
      </c>
      <c r="C29" s="60">
        <v>1006</v>
      </c>
      <c r="D29" s="61">
        <v>1500</v>
      </c>
      <c r="E29" s="61">
        <v>0</v>
      </c>
      <c r="F29" s="61">
        <f t="shared" si="1"/>
        <v>-1500</v>
      </c>
      <c r="G29" s="62">
        <f t="shared" si="0"/>
        <v>0</v>
      </c>
      <c r="H29" s="23"/>
    </row>
    <row r="30" spans="1:8" ht="25.5" x14ac:dyDescent="0.25">
      <c r="A30" s="51" t="s">
        <v>390</v>
      </c>
      <c r="B30" s="55">
        <v>927</v>
      </c>
      <c r="C30" s="56">
        <v>1100</v>
      </c>
      <c r="D30" s="57">
        <f>SUM(D31)</f>
        <v>20000</v>
      </c>
      <c r="E30" s="57">
        <f>SUM(E31)</f>
        <v>0</v>
      </c>
      <c r="F30" s="57">
        <f>E30-D30</f>
        <v>-20000</v>
      </c>
      <c r="G30" s="58">
        <f t="shared" ref="G30" si="4">E30/D30</f>
        <v>0</v>
      </c>
      <c r="H30" s="23"/>
    </row>
    <row r="31" spans="1:8" x14ac:dyDescent="0.25">
      <c r="A31" s="54" t="s">
        <v>391</v>
      </c>
      <c r="B31" s="59">
        <v>927</v>
      </c>
      <c r="C31" s="60">
        <v>1101</v>
      </c>
      <c r="D31" s="61">
        <v>20000</v>
      </c>
      <c r="E31" s="61">
        <v>0</v>
      </c>
      <c r="F31" s="61">
        <f t="shared" si="1"/>
        <v>-20000</v>
      </c>
      <c r="G31" s="62">
        <f t="shared" si="0"/>
        <v>0</v>
      </c>
      <c r="H31" s="23"/>
    </row>
    <row r="32" spans="1:8" x14ac:dyDescent="0.25">
      <c r="A32" s="51" t="s">
        <v>392</v>
      </c>
      <c r="B32" s="63"/>
      <c r="C32" s="64"/>
      <c r="D32" s="57">
        <f>D8+D14+D16+D18+D21+D23+D25+D27+D30</f>
        <v>12491741.76</v>
      </c>
      <c r="E32" s="57">
        <f>E8+E14+E16+E18+E21+E23+E25+E27+E30</f>
        <v>5077665.71</v>
      </c>
      <c r="F32" s="57">
        <f>E32-D32</f>
        <v>-7414076.0499999998</v>
      </c>
      <c r="G32" s="58">
        <f t="shared" si="0"/>
        <v>0.40648180274261447</v>
      </c>
      <c r="H32" s="23"/>
    </row>
    <row r="34" spans="4:7" x14ac:dyDescent="0.25">
      <c r="D34" s="52"/>
      <c r="E34" s="52"/>
      <c r="F34" s="52"/>
      <c r="G34" s="53"/>
    </row>
  </sheetData>
  <mergeCells count="10">
    <mergeCell ref="E1:G1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60" zoomScaleNormal="100" workbookViewId="0">
      <selection activeCell="D1" sqref="D1:F1"/>
    </sheetView>
  </sheetViews>
  <sheetFormatPr defaultRowHeight="15.75" x14ac:dyDescent="0.25"/>
  <cols>
    <col min="1" max="1" width="6.5" customWidth="1"/>
    <col min="2" max="2" width="30.875" customWidth="1"/>
    <col min="3" max="3" width="14.625" customWidth="1"/>
    <col min="4" max="4" width="13.25" customWidth="1"/>
    <col min="5" max="5" width="13.875" customWidth="1"/>
    <col min="6" max="6" width="12.125" customWidth="1"/>
  </cols>
  <sheetData>
    <row r="1" spans="1:6" ht="84" customHeight="1" x14ac:dyDescent="0.25">
      <c r="D1" s="96" t="s">
        <v>411</v>
      </c>
      <c r="E1" s="96"/>
      <c r="F1" s="96"/>
    </row>
    <row r="3" spans="1:6" x14ac:dyDescent="0.25">
      <c r="A3" s="92" t="s">
        <v>414</v>
      </c>
      <c r="B3" s="92"/>
      <c r="C3" s="92"/>
      <c r="D3" s="92"/>
      <c r="E3" s="92"/>
      <c r="F3" s="92"/>
    </row>
    <row r="4" spans="1:6" x14ac:dyDescent="0.25">
      <c r="A4" s="92" t="s">
        <v>415</v>
      </c>
      <c r="B4" s="92"/>
      <c r="C4" s="92"/>
      <c r="D4" s="92"/>
      <c r="E4" s="92"/>
      <c r="F4" s="92"/>
    </row>
    <row r="5" spans="1:6" x14ac:dyDescent="0.25">
      <c r="A5" s="92" t="s">
        <v>465</v>
      </c>
      <c r="B5" s="92"/>
      <c r="C5" s="92"/>
      <c r="D5" s="92"/>
      <c r="E5" s="92"/>
      <c r="F5" s="92"/>
    </row>
    <row r="7" spans="1:6" ht="45" x14ac:dyDescent="0.25">
      <c r="A7" s="65" t="s">
        <v>416</v>
      </c>
      <c r="B7" s="65" t="s">
        <v>417</v>
      </c>
      <c r="C7" s="65" t="s">
        <v>418</v>
      </c>
      <c r="D7" s="65" t="s">
        <v>419</v>
      </c>
      <c r="E7" s="65" t="s">
        <v>366</v>
      </c>
      <c r="F7" s="65" t="s">
        <v>367</v>
      </c>
    </row>
    <row r="8" spans="1:6" ht="30" x14ac:dyDescent="0.25">
      <c r="A8" s="66">
        <v>1</v>
      </c>
      <c r="B8" s="66" t="s">
        <v>420</v>
      </c>
      <c r="C8" s="72">
        <v>5910702.7800000003</v>
      </c>
      <c r="D8" s="72">
        <v>2713539.39</v>
      </c>
      <c r="E8" s="68">
        <f>D8-C8</f>
        <v>-3197163.39</v>
      </c>
      <c r="F8" s="71">
        <f>D8/C8</f>
        <v>0.45908912882268121</v>
      </c>
    </row>
    <row r="9" spans="1:6" ht="37.5" customHeight="1" x14ac:dyDescent="0.25">
      <c r="A9" s="66">
        <v>2</v>
      </c>
      <c r="B9" s="66" t="s">
        <v>421</v>
      </c>
      <c r="C9" s="67">
        <v>374540</v>
      </c>
      <c r="D9" s="67">
        <v>114337.58</v>
      </c>
      <c r="E9" s="68">
        <f t="shared" ref="E9:E19" si="0">D9-C9</f>
        <v>-260202.41999999998</v>
      </c>
      <c r="F9" s="71">
        <f t="shared" ref="F9:F18" si="1">D9/C9</f>
        <v>0.30527468361189725</v>
      </c>
    </row>
    <row r="10" spans="1:6" ht="30" x14ac:dyDescent="0.25">
      <c r="A10" s="66">
        <v>3</v>
      </c>
      <c r="B10" s="66" t="s">
        <v>422</v>
      </c>
      <c r="C10" s="67">
        <v>2134449.41</v>
      </c>
      <c r="D10" s="67">
        <v>445080.01</v>
      </c>
      <c r="E10" s="68">
        <f t="shared" si="0"/>
        <v>-1689369.4000000001</v>
      </c>
      <c r="F10" s="71">
        <f t="shared" si="1"/>
        <v>0.20852216403667304</v>
      </c>
    </row>
    <row r="11" spans="1:6" x14ac:dyDescent="0.25">
      <c r="A11" s="66">
        <v>4</v>
      </c>
      <c r="B11" s="66" t="s">
        <v>423</v>
      </c>
      <c r="C11" s="67">
        <v>20000</v>
      </c>
      <c r="D11" s="67">
        <v>0</v>
      </c>
      <c r="E11" s="68">
        <f t="shared" si="0"/>
        <v>-20000</v>
      </c>
      <c r="F11" s="71">
        <f t="shared" si="1"/>
        <v>0</v>
      </c>
    </row>
    <row r="12" spans="1:6" ht="30" x14ac:dyDescent="0.25">
      <c r="A12" s="66">
        <v>5</v>
      </c>
      <c r="B12" s="66" t="s">
        <v>424</v>
      </c>
      <c r="C12" s="67">
        <v>2725776.74</v>
      </c>
      <c r="D12" s="67">
        <v>1378297.92</v>
      </c>
      <c r="E12" s="68">
        <f t="shared" si="0"/>
        <v>-1347478.8200000003</v>
      </c>
      <c r="F12" s="71">
        <f t="shared" si="1"/>
        <v>0.50565326931361221</v>
      </c>
    </row>
    <row r="13" spans="1:6" ht="45" x14ac:dyDescent="0.25">
      <c r="A13" s="66">
        <v>6</v>
      </c>
      <c r="B13" s="66" t="s">
        <v>425</v>
      </c>
      <c r="C13" s="67">
        <v>20000</v>
      </c>
      <c r="D13" s="67">
        <v>0</v>
      </c>
      <c r="E13" s="68">
        <f t="shared" si="0"/>
        <v>-20000</v>
      </c>
      <c r="F13" s="71">
        <f t="shared" si="1"/>
        <v>0</v>
      </c>
    </row>
    <row r="14" spans="1:6" ht="60" x14ac:dyDescent="0.25">
      <c r="A14" s="66">
        <v>7</v>
      </c>
      <c r="B14" s="66" t="s">
        <v>426</v>
      </c>
      <c r="C14" s="67">
        <v>10000</v>
      </c>
      <c r="D14" s="67">
        <v>0</v>
      </c>
      <c r="E14" s="68">
        <f t="shared" si="0"/>
        <v>-10000</v>
      </c>
      <c r="F14" s="71">
        <f t="shared" si="1"/>
        <v>0</v>
      </c>
    </row>
    <row r="15" spans="1:6" ht="75" x14ac:dyDescent="0.25">
      <c r="A15" s="66">
        <v>8</v>
      </c>
      <c r="B15" s="69" t="s">
        <v>427</v>
      </c>
      <c r="C15" s="67">
        <v>30000</v>
      </c>
      <c r="D15" s="67">
        <v>0</v>
      </c>
      <c r="E15" s="68">
        <f t="shared" si="0"/>
        <v>-30000</v>
      </c>
      <c r="F15" s="71">
        <f t="shared" si="1"/>
        <v>0</v>
      </c>
    </row>
    <row r="16" spans="1:6" ht="30" x14ac:dyDescent="0.25">
      <c r="A16" s="66">
        <v>9</v>
      </c>
      <c r="B16" s="69" t="s">
        <v>428</v>
      </c>
      <c r="C16" s="67">
        <v>1500</v>
      </c>
      <c r="D16" s="67">
        <v>0</v>
      </c>
      <c r="E16" s="68">
        <f t="shared" si="0"/>
        <v>-1500</v>
      </c>
      <c r="F16" s="71">
        <f t="shared" si="1"/>
        <v>0</v>
      </c>
    </row>
    <row r="17" spans="1:6" x14ac:dyDescent="0.25">
      <c r="A17" s="102" t="s">
        <v>429</v>
      </c>
      <c r="B17" s="102"/>
      <c r="C17" s="73">
        <f>SUM(C8:C16)</f>
        <v>11226968.930000002</v>
      </c>
      <c r="D17" s="73">
        <f>SUM(D8:D16)</f>
        <v>4651254.9000000004</v>
      </c>
      <c r="E17" s="74">
        <f>D17-C17</f>
        <v>-6575714.0300000012</v>
      </c>
      <c r="F17" s="75">
        <f t="shared" si="1"/>
        <v>0.41429302325503092</v>
      </c>
    </row>
    <row r="18" spans="1:6" ht="58.5" customHeight="1" x14ac:dyDescent="0.25">
      <c r="A18" s="102" t="s">
        <v>430</v>
      </c>
      <c r="B18" s="102"/>
      <c r="C18" s="67">
        <v>1264772.83</v>
      </c>
      <c r="D18" s="67">
        <f>D19-D17</f>
        <v>426410.80999999959</v>
      </c>
      <c r="E18" s="68">
        <f t="shared" si="0"/>
        <v>-838362.02000000048</v>
      </c>
      <c r="F18" s="71">
        <f t="shared" si="1"/>
        <v>0.33714418896870163</v>
      </c>
    </row>
    <row r="19" spans="1:6" x14ac:dyDescent="0.25">
      <c r="A19" s="101" t="s">
        <v>431</v>
      </c>
      <c r="B19" s="101"/>
      <c r="C19" s="73">
        <f>C17+C18</f>
        <v>12491741.760000002</v>
      </c>
      <c r="D19" s="73">
        <f>'Приложение 3'!E32</f>
        <v>5077665.71</v>
      </c>
      <c r="E19" s="74">
        <f t="shared" si="0"/>
        <v>-7414076.0500000017</v>
      </c>
      <c r="F19" s="70">
        <v>0.192</v>
      </c>
    </row>
  </sheetData>
  <mergeCells count="7">
    <mergeCell ref="A19:B19"/>
    <mergeCell ref="D1:F1"/>
    <mergeCell ref="A3:F3"/>
    <mergeCell ref="A4:F4"/>
    <mergeCell ref="A5:F5"/>
    <mergeCell ref="A17:B17"/>
    <mergeCell ref="A18:B18"/>
  </mergeCells>
  <pageMargins left="0.7" right="0.7" top="0.75" bottom="0.75" header="0.3" footer="0.3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BreakPreview" zoomScale="60" zoomScaleNormal="100" workbookViewId="0">
      <selection activeCell="C2" sqref="C2"/>
    </sheetView>
  </sheetViews>
  <sheetFormatPr defaultRowHeight="15.75" x14ac:dyDescent="0.25"/>
  <cols>
    <col min="1" max="1" width="23" customWidth="1"/>
    <col min="2" max="2" width="11.75" customWidth="1"/>
    <col min="3" max="3" width="21.875" customWidth="1"/>
    <col min="4" max="4" width="17" customWidth="1"/>
  </cols>
  <sheetData>
    <row r="1" spans="1:4" ht="88.5" customHeight="1" x14ac:dyDescent="0.25">
      <c r="C1" s="96" t="s">
        <v>470</v>
      </c>
      <c r="D1" s="96"/>
    </row>
    <row r="3" spans="1:4" x14ac:dyDescent="0.25">
      <c r="A3" s="92" t="s">
        <v>432</v>
      </c>
      <c r="B3" s="92"/>
      <c r="C3" s="92"/>
      <c r="D3" s="92"/>
    </row>
    <row r="4" spans="1:4" x14ac:dyDescent="0.25">
      <c r="A4" s="92" t="s">
        <v>466</v>
      </c>
      <c r="B4" s="92"/>
      <c r="C4" s="92"/>
      <c r="D4" s="92"/>
    </row>
    <row r="5" spans="1:4" ht="16.5" thickBot="1" x14ac:dyDescent="0.3"/>
    <row r="6" spans="1:4" ht="63.75" customHeight="1" thickBot="1" x14ac:dyDescent="0.3">
      <c r="A6" s="105"/>
      <c r="B6" s="106"/>
      <c r="C6" s="107" t="s">
        <v>433</v>
      </c>
      <c r="D6" s="108"/>
    </row>
    <row r="7" spans="1:4" x14ac:dyDescent="0.25">
      <c r="A7" s="79" t="s">
        <v>434</v>
      </c>
      <c r="B7" s="103">
        <v>0</v>
      </c>
      <c r="C7" s="80" t="s">
        <v>434</v>
      </c>
      <c r="D7" s="103">
        <v>0</v>
      </c>
    </row>
    <row r="8" spans="1:4" ht="16.5" thickBot="1" x14ac:dyDescent="0.3">
      <c r="A8" s="76" t="s">
        <v>435</v>
      </c>
      <c r="B8" s="104"/>
      <c r="C8" s="78" t="s">
        <v>435</v>
      </c>
      <c r="D8" s="104"/>
    </row>
    <row r="9" spans="1:4" ht="16.5" thickBot="1" x14ac:dyDescent="0.3">
      <c r="A9" s="76"/>
      <c r="B9" s="77"/>
      <c r="C9" s="78"/>
      <c r="D9" s="78"/>
    </row>
    <row r="10" spans="1:4" ht="32.25" thickBot="1" x14ac:dyDescent="0.3">
      <c r="A10" s="76" t="s">
        <v>467</v>
      </c>
      <c r="B10" s="77">
        <v>0</v>
      </c>
      <c r="C10" s="78" t="s">
        <v>467</v>
      </c>
      <c r="D10" s="77">
        <v>0</v>
      </c>
    </row>
    <row r="11" spans="1:4" ht="16.5" thickBot="1" x14ac:dyDescent="0.3">
      <c r="A11" s="76" t="s">
        <v>436</v>
      </c>
      <c r="B11" s="77"/>
      <c r="C11" s="78" t="s">
        <v>436</v>
      </c>
      <c r="D11" s="78"/>
    </row>
    <row r="12" spans="1:4" ht="16.5" thickBot="1" x14ac:dyDescent="0.3">
      <c r="A12" s="76" t="s">
        <v>437</v>
      </c>
      <c r="B12" s="77" t="s">
        <v>438</v>
      </c>
      <c r="C12" s="78"/>
      <c r="D12" s="78"/>
    </row>
    <row r="13" spans="1:4" ht="21.75" customHeight="1" x14ac:dyDescent="0.25">
      <c r="A13" s="109" t="s">
        <v>439</v>
      </c>
      <c r="B13" s="81"/>
      <c r="C13" s="109" t="s">
        <v>439</v>
      </c>
      <c r="D13" s="81"/>
    </row>
    <row r="14" spans="1:4" ht="16.5" thickBot="1" x14ac:dyDescent="0.3">
      <c r="A14" s="110"/>
      <c r="B14" s="77">
        <v>0</v>
      </c>
      <c r="C14" s="110"/>
      <c r="D14" s="77">
        <v>0</v>
      </c>
    </row>
    <row r="15" spans="1:4" ht="16.5" thickBot="1" x14ac:dyDescent="0.3">
      <c r="A15" s="76"/>
      <c r="B15" s="77"/>
      <c r="C15" s="78"/>
      <c r="D15" s="78"/>
    </row>
    <row r="16" spans="1:4" x14ac:dyDescent="0.25">
      <c r="A16" s="79" t="s">
        <v>440</v>
      </c>
      <c r="B16" s="103">
        <v>0</v>
      </c>
      <c r="C16" s="80" t="s">
        <v>440</v>
      </c>
      <c r="D16" s="103">
        <v>0</v>
      </c>
    </row>
    <row r="17" spans="1:4" ht="32.25" thickBot="1" x14ac:dyDescent="0.3">
      <c r="A17" s="76" t="s">
        <v>468</v>
      </c>
      <c r="B17" s="104"/>
      <c r="C17" s="78" t="s">
        <v>468</v>
      </c>
      <c r="D17" s="104"/>
    </row>
    <row r="18" spans="1:4" ht="16.5" thickBot="1" x14ac:dyDescent="0.3">
      <c r="A18" s="76" t="s">
        <v>436</v>
      </c>
      <c r="B18" s="77"/>
      <c r="C18" s="78"/>
      <c r="D18" s="78"/>
    </row>
    <row r="19" spans="1:4" ht="32.25" thickBot="1" x14ac:dyDescent="0.3">
      <c r="A19" s="76" t="s">
        <v>441</v>
      </c>
      <c r="B19" s="77">
        <v>0</v>
      </c>
      <c r="C19" s="78"/>
      <c r="D19" s="78"/>
    </row>
    <row r="20" spans="1:4" ht="16.5" thickBot="1" x14ac:dyDescent="0.3">
      <c r="A20" s="76" t="s">
        <v>437</v>
      </c>
      <c r="B20" s="77">
        <v>0</v>
      </c>
      <c r="C20" s="78"/>
      <c r="D20" s="78"/>
    </row>
    <row r="21" spans="1:4" ht="32.25" thickBot="1" x14ac:dyDescent="0.3">
      <c r="A21" s="76" t="s">
        <v>442</v>
      </c>
      <c r="B21" s="77">
        <v>0</v>
      </c>
      <c r="C21" s="78"/>
      <c r="D21" s="77">
        <v>0</v>
      </c>
    </row>
    <row r="22" spans="1:4" ht="32.25" thickBot="1" x14ac:dyDescent="0.3">
      <c r="A22" s="76" t="s">
        <v>469</v>
      </c>
      <c r="B22" s="77">
        <v>0</v>
      </c>
      <c r="C22" s="78" t="s">
        <v>469</v>
      </c>
      <c r="D22" s="77">
        <v>0</v>
      </c>
    </row>
    <row r="23" spans="1:4" ht="16.5" thickBot="1" x14ac:dyDescent="0.3">
      <c r="A23" s="82"/>
      <c r="B23" s="83"/>
      <c r="C23" s="83"/>
      <c r="D23" s="83"/>
    </row>
    <row r="24" spans="1:4" ht="47.25" x14ac:dyDescent="0.25">
      <c r="A24" s="84" t="s">
        <v>443</v>
      </c>
      <c r="B24" s="103">
        <v>0</v>
      </c>
      <c r="C24" s="112"/>
      <c r="D24" s="112"/>
    </row>
    <row r="25" spans="1:4" x14ac:dyDescent="0.25">
      <c r="A25" s="84" t="s">
        <v>444</v>
      </c>
      <c r="B25" s="111"/>
      <c r="C25" s="113"/>
      <c r="D25" s="113"/>
    </row>
    <row r="26" spans="1:4" ht="16.5" thickBot="1" x14ac:dyDescent="0.3">
      <c r="A26" s="85" t="s">
        <v>445</v>
      </c>
      <c r="B26" s="104"/>
      <c r="C26" s="114"/>
      <c r="D26" s="114"/>
    </row>
  </sheetData>
  <mergeCells count="14">
    <mergeCell ref="A13:A14"/>
    <mergeCell ref="C13:C14"/>
    <mergeCell ref="B16:B17"/>
    <mergeCell ref="D16:D17"/>
    <mergeCell ref="B24:B26"/>
    <mergeCell ref="C24:C26"/>
    <mergeCell ref="D24:D26"/>
    <mergeCell ref="B7:B8"/>
    <mergeCell ref="D7:D8"/>
    <mergeCell ref="C1:D1"/>
    <mergeCell ref="A3:D3"/>
    <mergeCell ref="A4:D4"/>
    <mergeCell ref="A6:B6"/>
    <mergeCell ref="C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2'!sub_110800000</vt:lpstr>
      <vt:lpstr>'Приложение 2'!sub_111300000</vt:lpstr>
      <vt:lpstr>'Приложение 2'!sub_20200000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Колосова</cp:lastModifiedBy>
  <cp:lastPrinted>2022-07-04T07:02:40Z</cp:lastPrinted>
  <dcterms:created xsi:type="dcterms:W3CDTF">2022-05-18T05:56:45Z</dcterms:created>
  <dcterms:modified xsi:type="dcterms:W3CDTF">2022-07-05T12:21:11Z</dcterms:modified>
</cp:coreProperties>
</file>